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пытка 3 (ФБ в ОБ)" sheetId="1" r:id="rId1"/>
  </sheets>
  <externalReferences>
    <externalReference r:id="rId4"/>
  </externalReferences>
  <definedNames>
    <definedName name="_xlnm._FilterDatabase" localSheetId="0" hidden="1">'Попытка 3 (ФБ в ОБ)'!$A$7:$P$1260</definedName>
    <definedName name="_xlnm.Print_Titles" localSheetId="0">'Попытка 3 (ФБ в ОБ)'!$4:$7</definedName>
    <definedName name="_xlnm.Print_Area" localSheetId="0">'Попытка 3 (ФБ в ОБ)'!$B$2:$K$1260</definedName>
  </definedNames>
  <calcPr fullCalcOnLoad="1"/>
</workbook>
</file>

<file path=xl/sharedStrings.xml><?xml version="1.0" encoding="utf-8"?>
<sst xmlns="http://schemas.openxmlformats.org/spreadsheetml/2006/main" count="2987" uniqueCount="1721">
  <si>
    <t>ПЛАН
МЕРОПРИЯТИЙ ПО ВЫПОЛНЕНИЮ КОМПЛЕКСНОЙ ЦЕЛЕВОЙ ПРОГРАММЫ
«Комплексный план развития города Нижний Тагил  на 2013-2017 годы»</t>
  </si>
  <si>
    <t>План мероприятий долгосрочной целевой программы «Комплексное развитие города Нижний Тагил»                                                                                на 2013-2016 годы</t>
  </si>
  <si>
    <t xml:space="preserve">  № строки   </t>
  </si>
  <si>
    <t xml:space="preserve">    Наименование мероприятия   </t>
  </si>
  <si>
    <t xml:space="preserve">   Срок выполнения мероприятия   </t>
  </si>
  <si>
    <t>Объем расходов на выполнение мероприятий за счет всех источников ресурсного обеспечения, тыс. руб.</t>
  </si>
  <si>
    <t>Результаты, достигаемые в ходе выполнения мероприятия, судьба имущества, которое планируется приобрести в ходе выполнения программы</t>
  </si>
  <si>
    <t>МБ Трансферты</t>
  </si>
  <si>
    <t xml:space="preserve"> всего,в том числе  </t>
  </si>
  <si>
    <t xml:space="preserve"> областной бюджет  (плановый объем) </t>
  </si>
  <si>
    <t xml:space="preserve">  в том числе субсидии местным бюджетам</t>
  </si>
  <si>
    <t>федеральный бюджет (плановый объем)</t>
  </si>
  <si>
    <t xml:space="preserve"> местный бюджет (плановый объем)</t>
  </si>
  <si>
    <t>внебюджетные источники (плановый объем)</t>
  </si>
  <si>
    <t>1</t>
  </si>
  <si>
    <t>3</t>
  </si>
  <si>
    <t>5</t>
  </si>
  <si>
    <t>6</t>
  </si>
  <si>
    <t>8</t>
  </si>
  <si>
    <t>ИТОГО по плану мероприятий:</t>
  </si>
  <si>
    <t xml:space="preserve">ВСЕГО      </t>
  </si>
  <si>
    <t>2</t>
  </si>
  <si>
    <t xml:space="preserve">2013 год   </t>
  </si>
  <si>
    <t xml:space="preserve">2014 год   </t>
  </si>
  <si>
    <t>4</t>
  </si>
  <si>
    <t xml:space="preserve">2015 год   </t>
  </si>
  <si>
    <t xml:space="preserve">2016 год   </t>
  </si>
  <si>
    <t xml:space="preserve"> Развитие сети дошкольных образовательных учреждений</t>
  </si>
  <si>
    <t>7</t>
  </si>
  <si>
    <t>Реконструкция здания ул. Карла Маркса, 59 в г.Нижний Тагил (бывший детский сад № 1) - надстройка 3-го этажа</t>
  </si>
  <si>
    <t xml:space="preserve">Всего      </t>
  </si>
  <si>
    <t>В системе дошкольного образования дополнительно будет введено не менее 110 мест</t>
  </si>
  <si>
    <t>9</t>
  </si>
  <si>
    <t>10</t>
  </si>
  <si>
    <t>11</t>
  </si>
  <si>
    <t>12</t>
  </si>
  <si>
    <t xml:space="preserve">Строительство детского сада по адресу ул. Вагоностроителей, 43а в г.Нижний Тагил (на месте дошкольного образовательного учреждения № 75) </t>
  </si>
  <si>
    <t>В системе дошкольного образования дополнительно будет введено не менее 200 мест</t>
  </si>
  <si>
    <t>13</t>
  </si>
  <si>
    <t>14</t>
  </si>
  <si>
    <t>15</t>
  </si>
  <si>
    <t>16</t>
  </si>
  <si>
    <t>17</t>
  </si>
  <si>
    <t>Строительство детского сада по адресу ул. Вагоностроителей, 34 в г.Нижний Тагил (бывший детский сад № 104)</t>
  </si>
  <si>
    <t>18</t>
  </si>
  <si>
    <t>19</t>
  </si>
  <si>
    <t>20</t>
  </si>
  <si>
    <t>21</t>
  </si>
  <si>
    <t>22</t>
  </si>
  <si>
    <t>Строительство детского сада по адресу ул.Удовенко в г.Нижний Тагил</t>
  </si>
  <si>
    <t>В системе дошкольного образования дополнительно будет введено не менее 270 мест</t>
  </si>
  <si>
    <t>23</t>
  </si>
  <si>
    <t>24</t>
  </si>
  <si>
    <t>25</t>
  </si>
  <si>
    <t>26</t>
  </si>
  <si>
    <t>27</t>
  </si>
  <si>
    <t>Строительство детского сада в п.Висимо-Уткинск</t>
  </si>
  <si>
    <t>В системе дошкольного образования дополнительно будет введено не менее 20 мест</t>
  </si>
  <si>
    <t>28</t>
  </si>
  <si>
    <t>29</t>
  </si>
  <si>
    <t>30</t>
  </si>
  <si>
    <t>31</t>
  </si>
  <si>
    <t>32</t>
  </si>
  <si>
    <t>Строительство детского сада в Ленинском районе г.Нижний Тагил</t>
  </si>
  <si>
    <t>В системе дошкольного образования дополнительно будет введено не менее 130 мест</t>
  </si>
  <si>
    <t>33</t>
  </si>
  <si>
    <t>34</t>
  </si>
  <si>
    <t>35</t>
  </si>
  <si>
    <t>36</t>
  </si>
  <si>
    <t>37</t>
  </si>
  <si>
    <t>Строительство детского сада в микрорайоне Свердловский г.Нижний Тагил</t>
  </si>
  <si>
    <t>38</t>
  </si>
  <si>
    <t>39</t>
  </si>
  <si>
    <t>40</t>
  </si>
  <si>
    <t>41</t>
  </si>
  <si>
    <t>42</t>
  </si>
  <si>
    <t>Замена кровли, оконных блоков, сантехники, капитальный ремонт помещения одной группы муникипального казенного дошкольного образовательного учреждения Детский сад № 4 в п.Уралец</t>
  </si>
  <si>
    <t>Приведение здания и помещений детского дошкольного учреждения в п.Уралец в соответствии с нормами СанПиН и СНиП для 65 детей</t>
  </si>
  <si>
    <t>43</t>
  </si>
  <si>
    <t>44</t>
  </si>
  <si>
    <t>45</t>
  </si>
  <si>
    <t>46</t>
  </si>
  <si>
    <t>47</t>
  </si>
  <si>
    <t>Реконструкция здания ул. Калинина, 91а в г.Нижний Тагил (бывший детский сад № 27)</t>
  </si>
  <si>
    <t>48</t>
  </si>
  <si>
    <t>49</t>
  </si>
  <si>
    <t>50</t>
  </si>
  <si>
    <t>51</t>
  </si>
  <si>
    <t>52</t>
  </si>
  <si>
    <t>Строительство детского сада по адресу Тагилстроевский район в г.Нижний Тагил</t>
  </si>
  <si>
    <t>53</t>
  </si>
  <si>
    <t>54</t>
  </si>
  <si>
    <t>55</t>
  </si>
  <si>
    <t>56</t>
  </si>
  <si>
    <t>57</t>
  </si>
  <si>
    <t>Строительство детского сада в  Ленинском районе г.Нижний Тагил</t>
  </si>
  <si>
    <t>58</t>
  </si>
  <si>
    <t>59</t>
  </si>
  <si>
    <t>60</t>
  </si>
  <si>
    <t>61</t>
  </si>
  <si>
    <t>62</t>
  </si>
  <si>
    <t>Строительство детского сада в Тагилстроевском районе г.Нижний Тагил</t>
  </si>
  <si>
    <t>63</t>
  </si>
  <si>
    <t>64</t>
  </si>
  <si>
    <t>65</t>
  </si>
  <si>
    <t>66</t>
  </si>
  <si>
    <t>67</t>
  </si>
  <si>
    <t>Строительство детского сада в микрорайоне "Александровский" Гальяно-горбуновский массив г.Нижний Тагил</t>
  </si>
  <si>
    <t>68</t>
  </si>
  <si>
    <t>69</t>
  </si>
  <si>
    <t>70</t>
  </si>
  <si>
    <t>71</t>
  </si>
  <si>
    <t>72</t>
  </si>
  <si>
    <t xml:space="preserve">Развитие образования </t>
  </si>
  <si>
    <t>73</t>
  </si>
  <si>
    <t xml:space="preserve">Капитальный ремонт кровли, инженерных сетей в муниципальном бюджетном образовательном учреждении средней образовательной школы № 1 в г.Нижний Тагил 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</si>
  <si>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708 обучающихся</t>
  </si>
  <si>
    <t>74</t>
  </si>
  <si>
    <t>75</t>
  </si>
  <si>
    <t>76</t>
  </si>
  <si>
    <t>77</t>
  </si>
  <si>
    <t>78</t>
  </si>
  <si>
    <t>Ремонт кровли и туалетов в муниципальном казенном общеобразовательном учреждении средней общеобразовательной школе № 9 п.Уралец</t>
  </si>
  <si>
    <t>Приведение здания и помещений образовательного учреждения п.Уралец в соответствии с нормами СанПиН и СНиП для 118 обучающихся</t>
  </si>
  <si>
    <t>79</t>
  </si>
  <si>
    <t>80</t>
  </si>
  <si>
    <t>81</t>
  </si>
  <si>
    <t>82</t>
  </si>
  <si>
    <t>83</t>
  </si>
  <si>
    <t>Строительство физкультурно-оздоровительного комплекса на базе образовательного учреждения № 6</t>
  </si>
  <si>
    <t>Развитие физического здоровья учащихся, обеспечение участия в соревнованиях не менее 3 020 чел., оказание услуг не менее чем 4 327 учащимся</t>
  </si>
  <si>
    <t>84</t>
  </si>
  <si>
    <t>85</t>
  </si>
  <si>
    <t>86</t>
  </si>
  <si>
    <t>87</t>
  </si>
  <si>
    <t>88</t>
  </si>
  <si>
    <t>Строительство физкультурно-оздоровительного комплекса на базе образовательного учреждения  № 90</t>
  </si>
  <si>
    <t>89</t>
  </si>
  <si>
    <t>90</t>
  </si>
  <si>
    <t>91</t>
  </si>
  <si>
    <t>92</t>
  </si>
  <si>
    <t>93</t>
  </si>
  <si>
    <t>Строительство физкультурно-оздоровительного комплекса на базе образовательного учреждения  № 86</t>
  </si>
  <si>
    <t>94</t>
  </si>
  <si>
    <t>95</t>
  </si>
  <si>
    <t>96</t>
  </si>
  <si>
    <t>97</t>
  </si>
  <si>
    <t>98</t>
  </si>
  <si>
    <t>Строительство физкультурно-оздоровительного комплекса на базе образовательного учреждения  № 138</t>
  </si>
  <si>
    <t>99</t>
  </si>
  <si>
    <t>100</t>
  </si>
  <si>
    <t>101</t>
  </si>
  <si>
    <t>102</t>
  </si>
  <si>
    <t>103</t>
  </si>
  <si>
    <t>Строительство физкультурно-оздоровительного комплекса на базе образовательного учреждения  № 10</t>
  </si>
  <si>
    <t>104</t>
  </si>
  <si>
    <t>105</t>
  </si>
  <si>
    <t>106</t>
  </si>
  <si>
    <t>107</t>
  </si>
  <si>
    <t>108</t>
  </si>
  <si>
    <t>Строительство физкультурно-оздоровительного комплекса на базе образовательного учреждения № 23</t>
  </si>
  <si>
    <t>109</t>
  </si>
  <si>
    <t>110</t>
  </si>
  <si>
    <t>111</t>
  </si>
  <si>
    <t>112</t>
  </si>
  <si>
    <t>113</t>
  </si>
  <si>
    <t>Строительство физкультурно-оздоровительного комплекса на базе образовательного учреждения № 56</t>
  </si>
  <si>
    <t>114</t>
  </si>
  <si>
    <t>115</t>
  </si>
  <si>
    <t>116</t>
  </si>
  <si>
    <t>117</t>
  </si>
  <si>
    <t>118</t>
  </si>
  <si>
    <t>Строительство физкультурно-оздоровительного комплекса на базе образовательного учреждения № 49</t>
  </si>
  <si>
    <t>119</t>
  </si>
  <si>
    <t>120</t>
  </si>
  <si>
    <t>121</t>
  </si>
  <si>
    <t>122</t>
  </si>
  <si>
    <t>123</t>
  </si>
  <si>
    <t>Строительство физкультурно-оздоровительного комплекса на базе образовательного учреждения  №  1</t>
  </si>
  <si>
    <t>124</t>
  </si>
  <si>
    <t>125</t>
  </si>
  <si>
    <t>126</t>
  </si>
  <si>
    <t>127</t>
  </si>
  <si>
    <t>128</t>
  </si>
  <si>
    <t>Осуществление реконструкции здания школы № 12 д.Усть-Утка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</si>
  <si>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</t>
  </si>
  <si>
    <t>129</t>
  </si>
  <si>
    <t>130</t>
  </si>
  <si>
    <t>131</t>
  </si>
  <si>
    <t>132</t>
  </si>
  <si>
    <t>133</t>
  </si>
  <si>
    <t>Строительство школы в Ленинском районе (центр города)</t>
  </si>
  <si>
    <t>В системе среднего образования дополнительно будет введено не менее         700 мест</t>
  </si>
  <si>
    <t>134</t>
  </si>
  <si>
    <t>135</t>
  </si>
  <si>
    <t>136</t>
  </si>
  <si>
    <t>137</t>
  </si>
  <si>
    <t>138</t>
  </si>
  <si>
    <t>Строительство школы в Дзержинском районе (микрорайон Южный)</t>
  </si>
  <si>
    <t>В системе среднего образования дополнительно будет введено не менее       700 мест</t>
  </si>
  <si>
    <t>139</t>
  </si>
  <si>
    <t>140</t>
  </si>
  <si>
    <t>141</t>
  </si>
  <si>
    <t>142</t>
  </si>
  <si>
    <t>143</t>
  </si>
  <si>
    <t>Строительство школы в микрорайоне Гольяно-горбуновского массива</t>
  </si>
  <si>
    <t>В системе среднего образования дополнительно будет введено не менее         1 200 мест</t>
  </si>
  <si>
    <t>144</t>
  </si>
  <si>
    <t>145</t>
  </si>
  <si>
    <t>146</t>
  </si>
  <si>
    <t>147</t>
  </si>
  <si>
    <t>148</t>
  </si>
  <si>
    <t>Капитальный ремонт медицинского кабинета в муниципальном бюджетном общеобразовательном учреждении средней общеобразовательной школе №138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</si>
  <si>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214 обучающихся</t>
  </si>
  <si>
    <t>149</t>
  </si>
  <si>
    <t>150</t>
  </si>
  <si>
    <t>151</t>
  </si>
  <si>
    <t>152</t>
  </si>
  <si>
    <t>153</t>
  </si>
  <si>
    <t>Капитальный ремонт медицинского кабинета,ремонт кровли и фасада в в муниципальном бюджетном общеобразовательном учреждении средней общеобразовательной школе № 34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</si>
  <si>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226 обучающихся</t>
  </si>
  <si>
    <t>154</t>
  </si>
  <si>
    <t>155</t>
  </si>
  <si>
    <t>156</t>
  </si>
  <si>
    <t>157</t>
  </si>
  <si>
    <t>158</t>
  </si>
  <si>
    <t>Капитальный ремонт кровли,общестроительные работы в в муниципальном бюджетном общеобразовательном учреждении средней общеобразовательной школе № 66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</si>
  <si>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559 обучающихся</t>
  </si>
  <si>
    <t>159</t>
  </si>
  <si>
    <t>160</t>
  </si>
  <si>
    <t>161</t>
  </si>
  <si>
    <t>162</t>
  </si>
  <si>
    <t>163</t>
  </si>
  <si>
    <t>Капитальный ремонт кровли, общестроительные работыв в муниципальном бюджетном общеобразовательном учреждении средней общеобразовательной школе № 35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</si>
  <si>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537 обучающихся</t>
  </si>
  <si>
    <t>164</t>
  </si>
  <si>
    <t>165</t>
  </si>
  <si>
    <t>166</t>
  </si>
  <si>
    <t>167</t>
  </si>
  <si>
    <t>168</t>
  </si>
  <si>
    <t>Капитальный ремонт кровли  в в муниципальном бюджетном общеобразовательном учреждении средней общеобразовательной школе № 24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</si>
  <si>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209 обучающихся</t>
  </si>
  <si>
    <t>169</t>
  </si>
  <si>
    <t>170</t>
  </si>
  <si>
    <t>171</t>
  </si>
  <si>
    <t>172</t>
  </si>
  <si>
    <t>173</t>
  </si>
  <si>
    <t>Капитальный медицинского кабинета,ремонт кровли в в муниципальном бюджетном общеобразовательном учреждении средней общеобразовательной школе № 10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</si>
  <si>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717 обучающихся</t>
  </si>
  <si>
    <t>174</t>
  </si>
  <si>
    <t>175</t>
  </si>
  <si>
    <t>176</t>
  </si>
  <si>
    <t>177</t>
  </si>
  <si>
    <t>178</t>
  </si>
  <si>
    <t>Осуществление реконструкции здания школы и строительство блока начальной школы муниципального бюджетного образовательного учреждения средней общеобразовательной школы №25</t>
  </si>
  <si>
    <t>В системе общего образования дополнительно будут введены места на 300 человек</t>
  </si>
  <si>
    <t>179</t>
  </si>
  <si>
    <t>180</t>
  </si>
  <si>
    <t>181</t>
  </si>
  <si>
    <t>182</t>
  </si>
  <si>
    <t>183</t>
  </si>
  <si>
    <t>Строительство пристроя в муниципальном бюджетном общеобразовательном учреждении средней общеобразовательной школы                              № 75/42</t>
  </si>
  <si>
    <t>Создание условий для  организации питания в соответсивии с санитарными нормами и правилами для 635 человек</t>
  </si>
  <si>
    <t>184</t>
  </si>
  <si>
    <t>185</t>
  </si>
  <si>
    <t>186</t>
  </si>
  <si>
    <t>187</t>
  </si>
  <si>
    <t>188</t>
  </si>
  <si>
    <t>Капитальный ремонт инженерных сетей в муниципальном бюджетном общеобразовательном учреждении средней общеобразовательной школы № 3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</si>
  <si>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246 обучающихся</t>
  </si>
  <si>
    <t>189</t>
  </si>
  <si>
    <t>190</t>
  </si>
  <si>
    <t>191</t>
  </si>
  <si>
    <t>192</t>
  </si>
  <si>
    <t>193</t>
  </si>
  <si>
    <t>Капитальный ремонт кровли,общестроительные работы в МБОУ СОШ № 71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</si>
  <si>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504 обучающихся</t>
  </si>
  <si>
    <t>194</t>
  </si>
  <si>
    <t>195</t>
  </si>
  <si>
    <t>196</t>
  </si>
  <si>
    <t>197</t>
  </si>
  <si>
    <t>198</t>
  </si>
  <si>
    <t xml:space="preserve">2017 год   </t>
  </si>
  <si>
    <t>199</t>
  </si>
  <si>
    <t>Капитальный ремонт медицинского кабинета в МБОУ СОШ №138 г.Нижний Тагил</t>
  </si>
  <si>
    <t>200</t>
  </si>
  <si>
    <t>201</t>
  </si>
  <si>
    <t>202</t>
  </si>
  <si>
    <t>203</t>
  </si>
  <si>
    <t>204</t>
  </si>
  <si>
    <t>Капитальный ремонт инженерных сетей в муниципальном бюджетном общеобразовательном учреждении средней общеобразовательной школы № 4 в г.Нижний Тагил</t>
  </si>
  <si>
    <t>205</t>
  </si>
  <si>
    <t>206</t>
  </si>
  <si>
    <t>207</t>
  </si>
  <si>
    <t>208</t>
  </si>
  <si>
    <t>209</t>
  </si>
  <si>
    <t>Капитальный ремонт кровли, инженерных сетей в муниципальном бюджетном общеобразовательном учреждении средней общеобразовательной школы № 6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</si>
  <si>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520 обучающихся</t>
  </si>
  <si>
    <t>210</t>
  </si>
  <si>
    <t>211</t>
  </si>
  <si>
    <t>212</t>
  </si>
  <si>
    <t>213</t>
  </si>
  <si>
    <t>214</t>
  </si>
  <si>
    <t>Капитальный ремонт инженерных сетей в муниципальном бюджетном общеобразовательном учреждении средней общеобразовательной школы № 7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</si>
  <si>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584 обучающихся</t>
  </si>
  <si>
    <t>215</t>
  </si>
  <si>
    <t>216</t>
  </si>
  <si>
    <t>217</t>
  </si>
  <si>
    <t>218</t>
  </si>
  <si>
    <t>219</t>
  </si>
  <si>
    <t>Капитальный ремонт инженерных сетей в муниципальном бюджетном общеобразовательном учреждении средней общеобразовательной школы № 8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</si>
  <si>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276 обучающихся</t>
  </si>
  <si>
    <t>220</t>
  </si>
  <si>
    <t>221</t>
  </si>
  <si>
    <t>222</t>
  </si>
  <si>
    <t>223</t>
  </si>
  <si>
    <t>224</t>
  </si>
  <si>
    <t>Капитальный ремонт кровли, инженерных сетей в муниципальном бюджетном общеобразовательном учреждении средней общеобразовательной школы  № 9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</si>
  <si>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563 обучающихся</t>
  </si>
  <si>
    <t>225</t>
  </si>
  <si>
    <t>226</t>
  </si>
  <si>
    <t>227</t>
  </si>
  <si>
    <t>228</t>
  </si>
  <si>
    <t>229</t>
  </si>
  <si>
    <t>Капитальный ремонт кровли, инженерных сетей, котельной, строительство детской площадки, ремонт фасада, парадного входа, спортзала и строительство Дома учителей в муниципальном казенном общеобразовательном учреждении средней общеобразовательной школы  № 11 с.Серебрянка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</si>
  <si>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58 обучающихся</t>
  </si>
  <si>
    <t>230</t>
  </si>
  <si>
    <t>231</t>
  </si>
  <si>
    <t>232</t>
  </si>
  <si>
    <t>233</t>
  </si>
  <si>
    <t>234</t>
  </si>
  <si>
    <t>Капитальный ремонт инженерных сетей в муниципальном бюджетном общеобразовательном учреждении средней общеобразовательной школы № 12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</si>
  <si>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546 обучающихся</t>
  </si>
  <si>
    <t>235</t>
  </si>
  <si>
    <t>236</t>
  </si>
  <si>
    <t>237</t>
  </si>
  <si>
    <t>238</t>
  </si>
  <si>
    <t>239</t>
  </si>
  <si>
    <t>Капитальный ремонт инженерных сетей в муниципальном бюджетном общеобразовательном учреждении средней общеобразовательной школы № 13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</si>
  <si>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648 обучающихся</t>
  </si>
  <si>
    <t>240</t>
  </si>
  <si>
    <t>241</t>
  </si>
  <si>
    <t>242</t>
  </si>
  <si>
    <t>243</t>
  </si>
  <si>
    <t>244</t>
  </si>
  <si>
    <t>Капитальный ремонт кровли и инженерных сетей в муниципальном бюджетном общеобразовательном учреждении гимназии № 18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</si>
  <si>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1230 обучающихся</t>
  </si>
  <si>
    <t>245</t>
  </si>
  <si>
    <t>246</t>
  </si>
  <si>
    <t>247</t>
  </si>
  <si>
    <t>248</t>
  </si>
  <si>
    <t>249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</si>
  <si>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                            № 20 в г.Нижний Тагил</t>
  </si>
  <si>
    <t>250</t>
  </si>
  <si>
    <t>251</t>
  </si>
  <si>
    <t>252</t>
  </si>
  <si>
    <t>253</t>
  </si>
  <si>
    <t>254</t>
  </si>
  <si>
    <t>Капитальный ремонт кровли и  инженерных сетей в муниципальном бюджетном общеобразовательном учреждении средней общеобразовательной школы № 21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</si>
  <si>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394 обучающихся</t>
  </si>
  <si>
    <t>255</t>
  </si>
  <si>
    <t>256</t>
  </si>
  <si>
    <t>257</t>
  </si>
  <si>
    <t>258</t>
  </si>
  <si>
    <t>259</t>
  </si>
  <si>
    <t>Капитальный ремонт инженерных сетей в муниципальном бюджетном общеобразовательном учреждении средней общеобразовательной школы № 25 в г.Нижний Тагил</t>
  </si>
  <si>
    <t>260</t>
  </si>
  <si>
    <t>261</t>
  </si>
  <si>
    <t>262</t>
  </si>
  <si>
    <t>263</t>
  </si>
  <si>
    <t>264</t>
  </si>
  <si>
    <t>Капитальный ремонт кровли вмуниципальном бюджетном общеобразовательном учреждении средней общеобразовательной школы                                                                                                  № 30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</si>
  <si>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653 обучающихся</t>
  </si>
  <si>
    <t>265</t>
  </si>
  <si>
    <t>266</t>
  </si>
  <si>
    <t>267</t>
  </si>
  <si>
    <t>268</t>
  </si>
  <si>
    <t>269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</si>
  <si>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            № 33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</si>
  <si>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431 обучающегося</t>
  </si>
  <si>
    <t>270</t>
  </si>
  <si>
    <t>271</t>
  </si>
  <si>
    <t>272</t>
  </si>
  <si>
    <t>273</t>
  </si>
  <si>
    <t>274</t>
  </si>
  <si>
    <t>Капитальный ремонт инженерных сетей в муниципальном бюджетном общеобразовательном учреждении лицей № 39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</si>
  <si>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848 обучающихся</t>
  </si>
  <si>
    <t>275</t>
  </si>
  <si>
    <t>276</t>
  </si>
  <si>
    <t>277</t>
  </si>
  <si>
    <t>278</t>
  </si>
  <si>
    <t>279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</si>
  <si>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         № 40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</si>
  <si>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956 обучающихся</t>
  </si>
  <si>
    <t>280</t>
  </si>
  <si>
    <t>281</t>
  </si>
  <si>
    <t>282</t>
  </si>
  <si>
    <t>283</t>
  </si>
  <si>
    <t>284</t>
  </si>
  <si>
    <t>Капитальный ремонт инженерных сетей вмуниципальном бюджетном общеобразовательном учреждении средней общеобразовательной школы                                                         № 41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</si>
  <si>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390 обучающихся</t>
  </si>
  <si>
    <t>285</t>
  </si>
  <si>
    <t>286</t>
  </si>
  <si>
    <t>287</t>
  </si>
  <si>
    <t>288</t>
  </si>
  <si>
    <t>289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</si>
  <si>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   № 43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</si>
  <si>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288 обучающихся</t>
  </si>
  <si>
    <t>290</t>
  </si>
  <si>
    <t>291</t>
  </si>
  <si>
    <t>292</t>
  </si>
  <si>
    <t>293</t>
  </si>
  <si>
    <t>294</t>
  </si>
  <si>
    <t>Капитальный ремонт кровли и инженерных сетей в муниципальном бюджетном общеобразовательном учреждении средней общеобразовательной школы № 44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</si>
  <si>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817 обучающихся</t>
  </si>
  <si>
    <t>295</t>
  </si>
  <si>
    <t>296</t>
  </si>
  <si>
    <t>297</t>
  </si>
  <si>
    <t>298</t>
  </si>
  <si>
    <t>299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</si>
  <si>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    № 45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</si>
  <si>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593 обучающихся</t>
  </si>
  <si>
    <t>300</t>
  </si>
  <si>
    <t>301</t>
  </si>
  <si>
    <t>302</t>
  </si>
  <si>
    <t>303</t>
  </si>
  <si>
    <t>304</t>
  </si>
  <si>
    <t>Капитальный ремонт инженерных сетей и медкабинета в муниципальном бюджетном общеобразовательном учреждении средней общеобразовательной школы № 48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</si>
  <si>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118 обучающихся</t>
  </si>
  <si>
    <t>305</t>
  </si>
  <si>
    <t>306</t>
  </si>
  <si>
    <t>307</t>
  </si>
  <si>
    <t>308</t>
  </si>
  <si>
    <t>309</t>
  </si>
  <si>
    <t>Капитальный ремонт кровли и инженерных сетей в муниципальном бюджетном общеобразовательном учреждении средней общеобразовательной школы № 50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</si>
  <si>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888 обучающихся</t>
  </si>
  <si>
    <t>310</t>
  </si>
  <si>
    <t>311</t>
  </si>
  <si>
    <t>312</t>
  </si>
  <si>
    <t>313</t>
  </si>
  <si>
    <t>314</t>
  </si>
  <si>
    <t>Капитальный ремонт инженерных сетей в муниципальном бюджетном общеобразовательном учреждении лицей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</si>
  <si>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471 обучающегося</t>
  </si>
  <si>
    <t>315</t>
  </si>
  <si>
    <t>316</t>
  </si>
  <si>
    <t>317</t>
  </si>
  <si>
    <t>318</t>
  </si>
  <si>
    <t>319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</si>
  <si>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 № 55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</si>
  <si>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777 обучающихся</t>
  </si>
  <si>
    <t>320</t>
  </si>
  <si>
    <t>321</t>
  </si>
  <si>
    <t>322</t>
  </si>
  <si>
    <t>323</t>
  </si>
  <si>
    <t>324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</si>
  <si>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№ 56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</si>
  <si>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588 обучающихся</t>
  </si>
  <si>
    <t>325</t>
  </si>
  <si>
    <t>326</t>
  </si>
  <si>
    <t>327</t>
  </si>
  <si>
    <t>328</t>
  </si>
  <si>
    <t>329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</si>
  <si>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№ 61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</si>
  <si>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845 обучающихся</t>
  </si>
  <si>
    <t>330</t>
  </si>
  <si>
    <t>331</t>
  </si>
  <si>
    <t>332</t>
  </si>
  <si>
    <t>333</t>
  </si>
  <si>
    <t>334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</si>
  <si>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           № 64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</si>
  <si>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886 обучающихся</t>
  </si>
  <si>
    <t>335</t>
  </si>
  <si>
    <t>336</t>
  </si>
  <si>
    <t>337</t>
  </si>
  <si>
    <t>338</t>
  </si>
  <si>
    <t>339</t>
  </si>
  <si>
    <t>Капитальный ремонт инженерных сетей и медкабинета в муниципальном бюджетном общеобразовательном учреждении средней общеобразовательной школы № 65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</si>
  <si>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191 обучающегося</t>
  </si>
  <si>
    <t>340</t>
  </si>
  <si>
    <t>341</t>
  </si>
  <si>
    <t>342</t>
  </si>
  <si>
    <t>343</t>
  </si>
  <si>
    <t>344</t>
  </si>
  <si>
    <t>Капитальный ремонт инженерных сетей и медкабинета в муниципальном бюджетном общеобразовательном учреждении средней общеобразовательной школы № 70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</si>
  <si>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310 обучающихся</t>
  </si>
  <si>
    <t>345</t>
  </si>
  <si>
    <t>346</t>
  </si>
  <si>
    <t>347</t>
  </si>
  <si>
    <t>348</t>
  </si>
  <si>
    <t>349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</si>
  <si>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№ 75/42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</si>
  <si>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635 обучающихся</t>
  </si>
  <si>
    <t>350</t>
  </si>
  <si>
    <t>351</t>
  </si>
  <si>
    <t>352</t>
  </si>
  <si>
    <t>353</t>
  </si>
  <si>
    <t>354</t>
  </si>
  <si>
    <t>Капитальный ремонт инженерных сетей в муниципальном бюджетном общеобразовательном учреждении средней общеобразовательной школы                                             № 77 в г.Нижний Тагил</t>
  </si>
  <si>
    <t>355</t>
  </si>
  <si>
    <t>356</t>
  </si>
  <si>
    <t>357</t>
  </si>
  <si>
    <t>358</t>
  </si>
  <si>
    <t>359</t>
  </si>
  <si>
    <t>Капитальный ремонт инженерных сетей в муниципальном бюджетном общеобразовательном учреждении средней общеобразовательной школы  № 80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</si>
  <si>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511 обучающихся</t>
  </si>
  <si>
    <t>360</t>
  </si>
  <si>
    <t>361</t>
  </si>
  <si>
    <t>362</t>
  </si>
  <si>
    <t>363</t>
  </si>
  <si>
    <t>364</t>
  </si>
  <si>
    <t>Капитальный ремонт инженерных сетей в муниципальном бюджетном общеобразовательном учреждении средней общеобразовательной школы № 81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</si>
  <si>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1083 обучающихся</t>
  </si>
  <si>
    <t>365</t>
  </si>
  <si>
    <t>366</t>
  </si>
  <si>
    <t>367</t>
  </si>
  <si>
    <t>368</t>
  </si>
  <si>
    <t>369</t>
  </si>
  <si>
    <t>Капитальный ремонт инженерных сетей и медкабинета,ремонт кровли,общестроительные работы,благоустройство в муниципальном бюджетном общеобразовательном учреждении средней общеобразовательной школы № 85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</si>
  <si>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382 обучающихся</t>
  </si>
  <si>
    <t>370</t>
  </si>
  <si>
    <t>371</t>
  </si>
  <si>
    <t>372</t>
  </si>
  <si>
    <t>373</t>
  </si>
  <si>
    <t>374</t>
  </si>
  <si>
    <t>Капитальный ремонт кровли, инженерных сетей в муниципальном бюджетном общеобразовательном учреждении гимназия № 86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</si>
  <si>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811 обучающихся</t>
  </si>
  <si>
    <t>375</t>
  </si>
  <si>
    <t>376</t>
  </si>
  <si>
    <t>377</t>
  </si>
  <si>
    <t>378</t>
  </si>
  <si>
    <t>379</t>
  </si>
  <si>
    <t>Капитальный ремонт кровли, инженерных сетей в муниципальном бюджетном общеобразовательном учреждении средней общеобразовательной школы № 87 г.Нижний Тагил</t>
  </si>
  <si>
    <t>380</t>
  </si>
  <si>
    <t>381</t>
  </si>
  <si>
    <t>382</t>
  </si>
  <si>
    <t>383</t>
  </si>
  <si>
    <t>384</t>
  </si>
  <si>
    <t>Капитальный ремонт инженерных сетей и благоустройство территории муниципальном бюджетном общеобразовательном учреждении средней общеобразовательной школы                                      № 90 в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</si>
  <si>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СНиП, благоустройство территории для 481 обучающегося</t>
  </si>
  <si>
    <t>385</t>
  </si>
  <si>
    <t>386</t>
  </si>
  <si>
    <t>387</t>
  </si>
  <si>
    <t>388</t>
  </si>
  <si>
    <t>389</t>
  </si>
  <si>
    <t>Капитальный ремонт кровли, инженерных сетей в муниципальном бюджетном общеобразовательном учреждении средней общеобразовательной школы № 95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</si>
  <si>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980 обучающихся</t>
  </si>
  <si>
    <t>390</t>
  </si>
  <si>
    <t>391</t>
  </si>
  <si>
    <t>392</t>
  </si>
  <si>
    <t>393</t>
  </si>
  <si>
    <t>394</t>
  </si>
  <si>
    <t>Капитальный ремонт кровли, инженерных сетей в муниципальном бюджетном общеобразовательном учреждении политехническая гимназия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</si>
  <si>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957 обучающихся</t>
  </si>
  <si>
    <t>395</t>
  </si>
  <si>
    <t>396</t>
  </si>
  <si>
    <t>397</t>
  </si>
  <si>
    <t>398</t>
  </si>
  <si>
    <t>399</t>
  </si>
  <si>
    <t>Капитальный ремонт кровли, инженерных сетей, медкабинета в муниципальном бюджетном общеобразовательном учреждении ГМ средней общеобразовательной школы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</si>
  <si>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408 обучающихся</t>
  </si>
  <si>
    <t>400</t>
  </si>
  <si>
    <t>401</t>
  </si>
  <si>
    <t>402</t>
  </si>
  <si>
    <t>403</t>
  </si>
  <si>
    <t>404</t>
  </si>
  <si>
    <t>Капитальный ремонт кровли, инженерных сетей и медкабинета в муниципальном бюджетном общеобразовательном учреждении нач.школа - д/с № 105 г.Нижний Тагил</t>
  </si>
  <si>
    <t>Приведение здания и помещений образовательного учреждения города в соответствии с нормами СанПиН, требованиям пожарной безопасности и СНиП для 41 обучающегося</t>
  </si>
  <si>
    <t>405</t>
  </si>
  <si>
    <t>406</t>
  </si>
  <si>
    <t>407</t>
  </si>
  <si>
    <t>408</t>
  </si>
  <si>
    <t>409</t>
  </si>
  <si>
    <t>Строительство стадиона МОУ СОШ № 90 город Нижний Тагил</t>
  </si>
  <si>
    <t>Пропагандаа здорового образа жизни и профилактика заболеваний.
Развитие массового спорта среди 481 учащихся школы</t>
  </si>
  <si>
    <t>410</t>
  </si>
  <si>
    <t>411</t>
  </si>
  <si>
    <t>412</t>
  </si>
  <si>
    <t>413</t>
  </si>
  <si>
    <t>414</t>
  </si>
  <si>
    <t>Строительство футбольного поля на территории муниципального бюджетного общеобразовательного учреждения средней общеобразовательной школы № 64 город Нижний Тагил</t>
  </si>
  <si>
    <t>Пропагандаа здорового образа жизни и профилактика заболеваний.
Развитие массового спорта среди 886 учашихся школы</t>
  </si>
  <si>
    <t>415</t>
  </si>
  <si>
    <t>416</t>
  </si>
  <si>
    <t>417</t>
  </si>
  <si>
    <t>418</t>
  </si>
  <si>
    <t>419</t>
  </si>
  <si>
    <t xml:space="preserve">Строительство оздоровительного комплекса "Лесная сказка"
</t>
  </si>
  <si>
    <t>Создание условий для оздоровления детей на 400 человек</t>
  </si>
  <si>
    <t>420</t>
  </si>
  <si>
    <t>421</t>
  </si>
  <si>
    <t>422</t>
  </si>
  <si>
    <t>423</t>
  </si>
  <si>
    <t>424</t>
  </si>
  <si>
    <t>Строительство оздоровительного комплекса "Рябинушка"</t>
  </si>
  <si>
    <t>Создание условий для оздоровления детей  на 800 человек</t>
  </si>
  <si>
    <t>425</t>
  </si>
  <si>
    <t>426</t>
  </si>
  <si>
    <t>427</t>
  </si>
  <si>
    <t>428</t>
  </si>
  <si>
    <t>429</t>
  </si>
  <si>
    <t>Ремонт актового зала в муниципальном бюджетном учреждении " Детский оздоровительный комплекс «Звездный» им. В.Г.Удовенко"</t>
  </si>
  <si>
    <t>Обеспечение пожарной безопасности в период проведения массовых мероприятий путем ремонтно-строительных работ, отделочных работ негорючими материалами для  1380 человек</t>
  </si>
  <si>
    <t>430</t>
  </si>
  <si>
    <t>431</t>
  </si>
  <si>
    <t>432</t>
  </si>
  <si>
    <t>433</t>
  </si>
  <si>
    <t>434</t>
  </si>
  <si>
    <t>Ремонт систем водоснабжения, теплоснабжения в загородном оздоровительном лагере «Изумрудный»</t>
  </si>
  <si>
    <t>Обеспечение необходимого температурного режима.для 390 человек</t>
  </si>
  <si>
    <t>435</t>
  </si>
  <si>
    <t>436</t>
  </si>
  <si>
    <t>437</t>
  </si>
  <si>
    <t>438</t>
  </si>
  <si>
    <t>439</t>
  </si>
  <si>
    <t>Ремонт систем водоснабжения, электроснабжения в загородном оздоровительном лагере  «Звонкие голоса»</t>
  </si>
  <si>
    <t>Обеспечение необходимого температурного режима для 360 человек</t>
  </si>
  <si>
    <t>440</t>
  </si>
  <si>
    <t>441</t>
  </si>
  <si>
    <t>442</t>
  </si>
  <si>
    <t>443</t>
  </si>
  <si>
    <t>444</t>
  </si>
  <si>
    <t>Ремонт систем водоснабжения, теплоснабжения в загородном оздоровительном лагере «Уральский огонек»</t>
  </si>
  <si>
    <t>Обеспечение необходимого температурного режима для 1320 человек</t>
  </si>
  <si>
    <t>445</t>
  </si>
  <si>
    <t>446</t>
  </si>
  <si>
    <t>447</t>
  </si>
  <si>
    <t>448</t>
  </si>
  <si>
    <t>449</t>
  </si>
  <si>
    <t>Ремонт систем водоснабжения, теплоснабжения в загородном оздоровительном лагере  «Лесной ручеек»</t>
  </si>
  <si>
    <t>Обеспечение необходимого температурного режима для 480 человек</t>
  </si>
  <si>
    <t>450</t>
  </si>
  <si>
    <t>451</t>
  </si>
  <si>
    <t>452</t>
  </si>
  <si>
    <t>453</t>
  </si>
  <si>
    <t>454</t>
  </si>
  <si>
    <t xml:space="preserve">Ремонт систем водоснабжения, теплоснабжения в загородном оздоровительном лагере «Солнечный» </t>
  </si>
  <si>
    <t>Обеспечение необходимого температурного режима для 576 человек</t>
  </si>
  <si>
    <t>455</t>
  </si>
  <si>
    <t>456</t>
  </si>
  <si>
    <t>457</t>
  </si>
  <si>
    <t>458</t>
  </si>
  <si>
    <t>459</t>
  </si>
  <si>
    <t xml:space="preserve">Ремонт систем водоснабжения, теплоснабжения в загородном оздоровительном лагере  «Северянка» </t>
  </si>
  <si>
    <t>Обеспечение необходимого температурного режима для 390 человек</t>
  </si>
  <si>
    <t>460</t>
  </si>
  <si>
    <t>461</t>
  </si>
  <si>
    <t>462</t>
  </si>
  <si>
    <t>463</t>
  </si>
  <si>
    <t>464</t>
  </si>
  <si>
    <t>Ремонт системы водоснабжения в муниципальном бюджетном учреждении «Загородный детский оздоровительный лагерь «Золотой луг»</t>
  </si>
  <si>
    <t>Обеспечение необходимого температурного режима для 688 человек</t>
  </si>
  <si>
    <t>465</t>
  </si>
  <si>
    <t>466</t>
  </si>
  <si>
    <t>467</t>
  </si>
  <si>
    <t>468</t>
  </si>
  <si>
    <t>469</t>
  </si>
  <si>
    <t>Ремонт системы водоснабжения в муниципальном бюджетном учреждении " Детский оздоровительный комплекс «Звездный» им. В.Г.Удовенко"</t>
  </si>
  <si>
    <t>Обеспечение качества питьевой воды для 1380 человек</t>
  </si>
  <si>
    <t>470</t>
  </si>
  <si>
    <t>471</t>
  </si>
  <si>
    <t>472</t>
  </si>
  <si>
    <t>473</t>
  </si>
  <si>
    <t>474</t>
  </si>
  <si>
    <t>Ремонт административного корпуса в муниципальном бюджетном учреждении " Детский оздоровительный комплекс «Звездный» им. В.Г.Удовенко"</t>
  </si>
  <si>
    <t>Обеспечение комфортных условий отдыха детей.
Обеспечение необходимого температурного режима.
Обеспечение качества питьевой воды для 1380 человек</t>
  </si>
  <si>
    <t>475</t>
  </si>
  <si>
    <t>476</t>
  </si>
  <si>
    <t>477</t>
  </si>
  <si>
    <t>478</t>
  </si>
  <si>
    <t>479</t>
  </si>
  <si>
    <t>Ремонт корпусов в муниципальном бюджетном учреждении " Детский оздоровительный комплекс «Звездный» им. В.Г.Удовенко"</t>
  </si>
  <si>
    <t>480</t>
  </si>
  <si>
    <t>481</t>
  </si>
  <si>
    <t>482</t>
  </si>
  <si>
    <t>483</t>
  </si>
  <si>
    <t>484</t>
  </si>
  <si>
    <t>Ремонт трех корпусов, столовой в муниципальном бюджетном учреждении "Детский оздоровительный корпус «Антоновский»</t>
  </si>
  <si>
    <t xml:space="preserve">Обеспечение комфортных условий отдыха для 960 детей </t>
  </si>
  <si>
    <t>485</t>
  </si>
  <si>
    <t>486</t>
  </si>
  <si>
    <t>487</t>
  </si>
  <si>
    <t>488</t>
  </si>
  <si>
    <t>489</t>
  </si>
  <si>
    <t>Ремонт столовой, клуба, трех корпусов в загородном оздоровительном лагере «Уральский огонек»</t>
  </si>
  <si>
    <t>Обеспечение необходимого температурного режима в осенне-зимний период для 1320 человек</t>
  </si>
  <si>
    <t>490</t>
  </si>
  <si>
    <t>491</t>
  </si>
  <si>
    <t>492</t>
  </si>
  <si>
    <t>493</t>
  </si>
  <si>
    <t>494</t>
  </si>
  <si>
    <t>Ремонт двух корпусов, медицинского блока, столовой, прачечной, душевой, котельной в загородном оздоровительном лагере  «Изумрудный»</t>
  </si>
  <si>
    <t xml:space="preserve">Повышение комфортности и безопасности отдыха детей. Обеспечение условий для качественного питания и медицинского обслуживания для 390 детей </t>
  </si>
  <si>
    <t>495</t>
  </si>
  <si>
    <t>496</t>
  </si>
  <si>
    <t>497</t>
  </si>
  <si>
    <t>498</t>
  </si>
  <si>
    <t>499</t>
  </si>
  <si>
    <t>Ремонт столовой, клуба, дома сотрудников, душевых, туалета в загородном оздоровительном лагере «Звонкие голоса»</t>
  </si>
  <si>
    <t xml:space="preserve">Повышение комфортности и безопасности отдыха детей. Обеспечение условий для качественного питания и медицинского обслуживания для 360 детей </t>
  </si>
  <si>
    <t>500</t>
  </si>
  <si>
    <t>501</t>
  </si>
  <si>
    <t>502</t>
  </si>
  <si>
    <t>503</t>
  </si>
  <si>
    <t>504</t>
  </si>
  <si>
    <t xml:space="preserve">Ремонт двух корпусов в загородном оздоровительном лагере «Северянка» </t>
  </si>
  <si>
    <t>505</t>
  </si>
  <si>
    <t>506</t>
  </si>
  <si>
    <t>507</t>
  </si>
  <si>
    <t>508</t>
  </si>
  <si>
    <t>509</t>
  </si>
  <si>
    <t xml:space="preserve">Ремонт пищеблока, медицинского блока, корпуса 6, 7, административно-бытового корпуса в загородном оздоровительном лагере «Лесной ручеек»
</t>
  </si>
  <si>
    <t xml:space="preserve">Повышение комфортности и безопасности отдыха детей. Обеспечение условий для качественного питания и медицинского обслуживания для 480 детей </t>
  </si>
  <si>
    <t>510</t>
  </si>
  <si>
    <t>511</t>
  </si>
  <si>
    <t>512</t>
  </si>
  <si>
    <t>513</t>
  </si>
  <si>
    <t>514</t>
  </si>
  <si>
    <t xml:space="preserve">Ремонт двух корпусов, столовой в загородном оздоровительном лагере  «Солнечный»
</t>
  </si>
  <si>
    <t xml:space="preserve">Повышение комфортности и безопасности отдыха детей. Обеспечение условий для качественного питания и медицинского обслуживания для 576 детей </t>
  </si>
  <si>
    <t>515</t>
  </si>
  <si>
    <t>516</t>
  </si>
  <si>
    <t>517</t>
  </si>
  <si>
    <t>518</t>
  </si>
  <si>
    <t>519</t>
  </si>
  <si>
    <t>Ремонт четырех корпусов и строительство столовой в муниципальном бюджетном учреждении «Загородный детский оздоровительный лагерь «Золотой луг»</t>
  </si>
  <si>
    <t>Повышение комфортности и безопасности отдыха детей. Обеспечение условий для качественного питания и медицинского обслуживания 688 детей. Создание условий для качественного оздоровления 800 спортсменов за летний сезон.</t>
  </si>
  <si>
    <t>520</t>
  </si>
  <si>
    <t>521</t>
  </si>
  <si>
    <t>522</t>
  </si>
  <si>
    <t>523</t>
  </si>
  <si>
    <t>524</t>
  </si>
  <si>
    <t>Ремонт изолятора в муниципальном бюджетном учреждении Оздоровительном Центре (санаторий-профилакторий) «Сосновый бор»</t>
  </si>
  <si>
    <t xml:space="preserve">Повышение комфортности и безопасности отдыха детей. Обеспечение условий для качественного питания и медицинского обслуживания для 270 детей </t>
  </si>
  <si>
    <t>525</t>
  </si>
  <si>
    <t>526</t>
  </si>
  <si>
    <t>527</t>
  </si>
  <si>
    <t>528</t>
  </si>
  <si>
    <t>529</t>
  </si>
  <si>
    <t>Работы по обеспечению сохранности зданий в муниципальном бюджетном учреждении " Детский оздоровительный комплекс «Звездный» им. В.Г.Удовенко"</t>
  </si>
  <si>
    <t>Обеспечение сохранности муниципального имущества для 1380 человек</t>
  </si>
  <si>
    <t>530</t>
  </si>
  <si>
    <t>531</t>
  </si>
  <si>
    <t>532</t>
  </si>
  <si>
    <t>533</t>
  </si>
  <si>
    <t>534</t>
  </si>
  <si>
    <t>Ремонт кровли корпусов, столовой в загородном оздоровительном лагере «Уральский огонек»</t>
  </si>
  <si>
    <t>Обеспечение сохранности муниципального имущества для 1320 человек</t>
  </si>
  <si>
    <t>535</t>
  </si>
  <si>
    <t>536</t>
  </si>
  <si>
    <t>537</t>
  </si>
  <si>
    <t>538</t>
  </si>
  <si>
    <t>539</t>
  </si>
  <si>
    <t>Ремонт кровли корпусов, столовой в загородном оздоровительном лагере «Изумрудный»</t>
  </si>
  <si>
    <t>Обеспечение сохранности муниципального имущества для 390 человек</t>
  </si>
  <si>
    <t>540</t>
  </si>
  <si>
    <t>541</t>
  </si>
  <si>
    <t>542</t>
  </si>
  <si>
    <t>543</t>
  </si>
  <si>
    <t>544</t>
  </si>
  <si>
    <t>Ремонт кровли в загородном оздоровительном лагере  «Солнечный»</t>
  </si>
  <si>
    <t>Обеспечение сохранности муниципального имущества для 576 человек</t>
  </si>
  <si>
    <t>545</t>
  </si>
  <si>
    <t>546</t>
  </si>
  <si>
    <t>547</t>
  </si>
  <si>
    <t>548</t>
  </si>
  <si>
    <t>549</t>
  </si>
  <si>
    <t>Капитальный ремонт, реконструкция корпуса № 3 в муниципальном бюджетном учреждении "Детском оздоровительном корпусе «Антоновский»</t>
  </si>
  <si>
    <t>Увеличение количества мест не менее, чем на 60 единиц</t>
  </si>
  <si>
    <t>550</t>
  </si>
  <si>
    <t>551</t>
  </si>
  <si>
    <t>552</t>
  </si>
  <si>
    <t>553</t>
  </si>
  <si>
    <t>554</t>
  </si>
  <si>
    <t>Ремонт неблагоустроенного корпуса в загородном оздоровительном лагере «Звонкие голоса»</t>
  </si>
  <si>
    <t>555</t>
  </si>
  <si>
    <t>556</t>
  </si>
  <si>
    <t>557</t>
  </si>
  <si>
    <t>558</t>
  </si>
  <si>
    <t>559</t>
  </si>
  <si>
    <t xml:space="preserve">Ремонт одноэтажного корпуса в загородном оздоровительном лагере «Лесной ручеек»
</t>
  </si>
  <si>
    <t>560</t>
  </si>
  <si>
    <t>561</t>
  </si>
  <si>
    <t>562</t>
  </si>
  <si>
    <t>563</t>
  </si>
  <si>
    <t>564</t>
  </si>
  <si>
    <t>Приобретение школьного автобуса для муниципального казенного общеобразовательного учреждения средняя общеобразовательная школа № 8 п.Висимо-Уткинск</t>
  </si>
  <si>
    <t>Возможность доставки не менее 560 учащихся школ к месту проведения сдачи ЕГЭ и других мероприятий</t>
  </si>
  <si>
    <t>565</t>
  </si>
  <si>
    <t>566</t>
  </si>
  <si>
    <t>567</t>
  </si>
  <si>
    <t>568</t>
  </si>
  <si>
    <t>569</t>
  </si>
  <si>
    <t>Приобретение школьного автобуса для муниципального бюджетного общеобразовательного учреждения средняя общеобразовательная школа  № 90 г.Нижний Тагил</t>
  </si>
  <si>
    <t>570</t>
  </si>
  <si>
    <t>571</t>
  </si>
  <si>
    <t>572</t>
  </si>
  <si>
    <t>573</t>
  </si>
  <si>
    <t>574</t>
  </si>
  <si>
    <t>Работы по обеспечению пожарной безопасности в загородном оздоровительном лагере «Звонкие голоса»</t>
  </si>
  <si>
    <t>Обеспечение пожарной безопасности в период проведения массовых мероприятий  путем восстановления ОПС в корпусах, складских помещениях, установки оборудования пожаротушения для 360 человек</t>
  </si>
  <si>
    <t>575</t>
  </si>
  <si>
    <t>576</t>
  </si>
  <si>
    <t>577</t>
  </si>
  <si>
    <t>578</t>
  </si>
  <si>
    <t>579</t>
  </si>
  <si>
    <t>Работы по обеспечению пожарной безопасности в загородном оздоровительном лагере «Уральский огонек»</t>
  </si>
  <si>
    <t>Обеспечение пожарной безопасности организации отдыха детей путем восстановления ОПС в корпусах, установки оборудования пожаротушения для 1320 челолвек</t>
  </si>
  <si>
    <t>580</t>
  </si>
  <si>
    <t>581</t>
  </si>
  <si>
    <t>582</t>
  </si>
  <si>
    <t>583</t>
  </si>
  <si>
    <t>584</t>
  </si>
  <si>
    <t>Работы по обеспечению пожарной безопасности в загородном оздоровительном лагере  «Изумрудный»</t>
  </si>
  <si>
    <t>Обеспечение пожарной безопасности организации отдыха детей путем восстановления ОПС в корпусах, установки оборудования пожаротушения для 390 человек</t>
  </si>
  <si>
    <t>585</t>
  </si>
  <si>
    <t>586</t>
  </si>
  <si>
    <t>587</t>
  </si>
  <si>
    <t>588</t>
  </si>
  <si>
    <t>589</t>
  </si>
  <si>
    <t>Работы по обеспечению пожарной безопасности в загородном оздоровительном лагере  «Солнечный»</t>
  </si>
  <si>
    <t>Обеспечение пожарной безопасности организации отдыха детей путем установки пожарной сигнализации в 2-х корпусах для 576 человек</t>
  </si>
  <si>
    <t>590</t>
  </si>
  <si>
    <t>591</t>
  </si>
  <si>
    <t>592</t>
  </si>
  <si>
    <t>593</t>
  </si>
  <si>
    <t>594</t>
  </si>
  <si>
    <t xml:space="preserve">Работы по обеспечению пожарной безопасности в загородном оздоровительном лагере «Северянка» </t>
  </si>
  <si>
    <t>Обеспечение пожарной безопасности организации отдыха детей путем ревизии ОПС в столовой и 3-х корпусах для 390 человек</t>
  </si>
  <si>
    <t>595</t>
  </si>
  <si>
    <t>596</t>
  </si>
  <si>
    <t>597</t>
  </si>
  <si>
    <t>598</t>
  </si>
  <si>
    <t>599</t>
  </si>
  <si>
    <t>Работы по обеспечению пожарной безопасности в загородном оздоровительном лагере «Лесной ручеёк»</t>
  </si>
  <si>
    <t>Обеспечение пожарной безопасности организации отдыха детей путем установки пожарной сигнализации в спортивном комплексе, медицинском блоке и складских помещениях для 480 человек</t>
  </si>
  <si>
    <t>600</t>
  </si>
  <si>
    <t>601</t>
  </si>
  <si>
    <t>602</t>
  </si>
  <si>
    <t>603</t>
  </si>
  <si>
    <t>604</t>
  </si>
  <si>
    <t>Работы по обеспечению пожарной безопасности в муниципальном бюджетном учреждении "Детский оздоровительный корпус «Антоновский»</t>
  </si>
  <si>
    <t>Обеспечение пожарной безопасности организации отдыха детей путем установки противопожарных дверей и испытания пожарной лестницы для 960 человек</t>
  </si>
  <si>
    <t>605</t>
  </si>
  <si>
    <t>606</t>
  </si>
  <si>
    <t>607</t>
  </si>
  <si>
    <t>608</t>
  </si>
  <si>
    <t>609</t>
  </si>
  <si>
    <t>Благоустройство территории, ремонт сооружений в загородном оздоровительном лагере «Изумрудный»</t>
  </si>
  <si>
    <t>Для 390 человек обеспечение безопасных условий для организации спортивных игр и занятий на воздухе путем обеспечения нормативного состояния ограждения, освещения, пешеходных и беговых дорожек, спортивных и беговых площадок, купальной зоны</t>
  </si>
  <si>
    <t>610</t>
  </si>
  <si>
    <t>611</t>
  </si>
  <si>
    <t>612</t>
  </si>
  <si>
    <t>613</t>
  </si>
  <si>
    <t>614</t>
  </si>
  <si>
    <t xml:space="preserve">Благоустройство территории, ремонт сооружений в загородном оздоровительном лагере «Северянка»
</t>
  </si>
  <si>
    <t>615</t>
  </si>
  <si>
    <t>616</t>
  </si>
  <si>
    <t>617</t>
  </si>
  <si>
    <t>618</t>
  </si>
  <si>
    <t>619</t>
  </si>
  <si>
    <t>Благоустройство территории, ремонт сооруже-ний в муниципальном бюджетном учреждении "Детский оздоровительный корпус «Антоновский»</t>
  </si>
  <si>
    <t>Для 960 человек обеспечение безопасных условий для организации спортивных игр и занятий на воздухе путем обеспечения нормативного состояния ограждения, беговых, спортивных и игровых площадок</t>
  </si>
  <si>
    <t>620</t>
  </si>
  <si>
    <t>621</t>
  </si>
  <si>
    <t>622</t>
  </si>
  <si>
    <t>623</t>
  </si>
  <si>
    <t>624</t>
  </si>
  <si>
    <t>Благоустройство территории в муниципальном бюджетном учреждении Оздоровительном Центре (санаторий-профилакторий) «Сосновый бор»</t>
  </si>
  <si>
    <t>Для 270 человек обеспечение безопасных условий для организации спортивных игр и занятий на воздухе путем установки игровой площадки, реконструкции купальной зоны, оборудования мест для занятия спортом, приобретения и установки беседок, восстановления асфальтового покрытия</t>
  </si>
  <si>
    <t>625</t>
  </si>
  <si>
    <t>626</t>
  </si>
  <si>
    <t>627</t>
  </si>
  <si>
    <t>628</t>
  </si>
  <si>
    <t>629</t>
  </si>
  <si>
    <t>Благоустройство территории, ремонт сооружений в загородном оздоровительном лагере «Солнечный»</t>
  </si>
  <si>
    <t>Для 576 человек обеспечение безопасных условий для организации спортивных игр и занятий на воздухе путем обеспечения нормативного состояния ограждения, освещения, пешеходных и беговых дорожек, спортивных и беговых площадок, купальной зоны</t>
  </si>
  <si>
    <t>630</t>
  </si>
  <si>
    <t>631</t>
  </si>
  <si>
    <t>632</t>
  </si>
  <si>
    <t>633</t>
  </si>
  <si>
    <t>634</t>
  </si>
  <si>
    <t xml:space="preserve">Развитие физической культуры и спорта </t>
  </si>
  <si>
    <t>635</t>
  </si>
  <si>
    <t>Строительство физкультурно-оздоровительного комплекса на Гальяно-горбуновском массиве в Тагилстроевском районе г.Нижний Тагил</t>
  </si>
  <si>
    <t>Строительство многофункционального спортивного центра из расчета посещений на 265 человек в смену с ледовым катком и бассейном, а также залами для занятий тяжелой атлетикой, борьбой и художественной гимнастикой</t>
  </si>
  <si>
    <t>636</t>
  </si>
  <si>
    <t>637</t>
  </si>
  <si>
    <t>638</t>
  </si>
  <si>
    <t>639</t>
  </si>
  <si>
    <t>640</t>
  </si>
  <si>
    <t>Капитальный ремонт здания: замена кровли, отопительных систем и оконных блоков в спортивном зале детско-юнешеской спортивной школы "Уралочка" п.Уралец</t>
  </si>
  <si>
    <t>Улучшение материально-технической базы для 50 учащихся отделения волейбола детско-юнешеской спортивной школы  "Уралочка" поселка Уралец</t>
  </si>
  <si>
    <t>641</t>
  </si>
  <si>
    <t>642</t>
  </si>
  <si>
    <t>643</t>
  </si>
  <si>
    <t>644</t>
  </si>
  <si>
    <t>645</t>
  </si>
  <si>
    <t>Обустройство стадиона с искусстевенным покрытием в муниципальном казенном общеобразовательном учреждении средней общеобразовательной школы № 9 п.Уралец</t>
  </si>
  <si>
    <t>Пропаганда здорового образа жизни и профилактика заболеваний.
Развитие массового спорта среди 118 учащихся школы</t>
  </si>
  <si>
    <t>646</t>
  </si>
  <si>
    <t>647</t>
  </si>
  <si>
    <t>648</t>
  </si>
  <si>
    <t>649</t>
  </si>
  <si>
    <t>650</t>
  </si>
  <si>
    <t>Строительство 2-х крытых катков с искусственным льдом в Ленинском и Тагилстроевском районах города</t>
  </si>
  <si>
    <t>Строительство ледовой площадки с пропускной способностью 120 чел/смену. Развитие массового спорта и разнообразия оздоровительных программ и видов отдыха населения города.</t>
  </si>
  <si>
    <t>651</t>
  </si>
  <si>
    <t>652</t>
  </si>
  <si>
    <t>653</t>
  </si>
  <si>
    <t>654</t>
  </si>
  <si>
    <t>655</t>
  </si>
  <si>
    <t>Строительство 2-х легкоатлетических манежей в Ленинском и Дзержинском районе города</t>
  </si>
  <si>
    <t>Спортивная арена с пропускной способностью 140 человек/смену.
Развитие олимпийских видов спорта.</t>
  </si>
  <si>
    <t>656</t>
  </si>
  <si>
    <t>657</t>
  </si>
  <si>
    <t>658</t>
  </si>
  <si>
    <t>659</t>
  </si>
  <si>
    <t>660</t>
  </si>
  <si>
    <t>Строительство Центра водных видов спорта</t>
  </si>
  <si>
    <t>661</t>
  </si>
  <si>
    <t>662</t>
  </si>
  <si>
    <t>663</t>
  </si>
  <si>
    <t>664</t>
  </si>
  <si>
    <t>665</t>
  </si>
  <si>
    <t xml:space="preserve">Строительство керлинг-центра
</t>
  </si>
  <si>
    <t>Спортивная арена с пропускной способностью 40 человек/смену.
Развитие олимпийских видов спорта.</t>
  </si>
  <si>
    <t>666</t>
  </si>
  <si>
    <t>667</t>
  </si>
  <si>
    <t>668</t>
  </si>
  <si>
    <t>669</t>
  </si>
  <si>
    <t>670</t>
  </si>
  <si>
    <t>Приобретение спортивного инвентаря и оборудования</t>
  </si>
  <si>
    <t>Оснащение 17 спортивных школ современным оборудованием для обеспечения качественного проведения учебно-тренировочных занятий.</t>
  </si>
  <si>
    <t>671</t>
  </si>
  <si>
    <t>672</t>
  </si>
  <si>
    <t>673</t>
  </si>
  <si>
    <t>674</t>
  </si>
  <si>
    <t>675</t>
  </si>
  <si>
    <t>Приобретение спортивной одежды, обуви и инвентаря индивидуального пользования</t>
  </si>
  <si>
    <t>Обеспечение12500 учащихся муниципальных детско-юнешеских спортивных школ спортивной формой.</t>
  </si>
  <si>
    <t>676</t>
  </si>
  <si>
    <t>677</t>
  </si>
  <si>
    <t>678</t>
  </si>
  <si>
    <t>679</t>
  </si>
  <si>
    <t>680</t>
  </si>
  <si>
    <t>Строительство 3 физкультурно-оздоровительных комплексов на территории Ленинского, Тагилстроевского и Дзержинского районов города</t>
  </si>
  <si>
    <t>Увеличение площади спортивных залов для занятий физической культурой и спортом на 15 000 кв. м.
Развитие массового спорта и разнообразия оздоровительных программ и видов отдыха населения города.</t>
  </si>
  <si>
    <t>681</t>
  </si>
  <si>
    <t>682</t>
  </si>
  <si>
    <t>683</t>
  </si>
  <si>
    <t>684</t>
  </si>
  <si>
    <t>685</t>
  </si>
  <si>
    <t>Строительтсво спортивно-оздоровительных комплексов на территории Ленинского, Тагилстроевского и Дзержинского районов города</t>
  </si>
  <si>
    <t xml:space="preserve"> Увеличение площади спортивных залов для занятий физической культурой и спортом на 4 500 кв. м.
Развитие массового спорта и разнообразия оздоровительных программ и видов отдыха населения города.</t>
  </si>
  <si>
    <t>686</t>
  </si>
  <si>
    <t>687</t>
  </si>
  <si>
    <t>688</t>
  </si>
  <si>
    <t>689</t>
  </si>
  <si>
    <t>690</t>
  </si>
  <si>
    <t>Строительтво 2-х лыжных баз в Ленинском и Тагилстроевском районах города</t>
  </si>
  <si>
    <t>Лыжная база на 40 спортсменов и с прокатом инвентаря на 100 человек. Привлечение тагильчан к занятиям зимними видами спорта, развитие массового спорта и разнообразия оздоровительных программ и видов отдыха населения города.</t>
  </si>
  <si>
    <t>691</t>
  </si>
  <si>
    <t>692</t>
  </si>
  <si>
    <t>693</t>
  </si>
  <si>
    <t>694</t>
  </si>
  <si>
    <t>695</t>
  </si>
  <si>
    <t>Реконструкция стадиона муниципальном бюджетном образовательном учреждении дополнительного образования детей «Детско-юношеская спортивная школа «Юность»</t>
  </si>
  <si>
    <t>Реконструкция спортивного сооружения, улучшение материально-технической базы для занятий 660 учащихся</t>
  </si>
  <si>
    <t>696</t>
  </si>
  <si>
    <t>697</t>
  </si>
  <si>
    <t>698</t>
  </si>
  <si>
    <t>699</t>
  </si>
  <si>
    <t>700</t>
  </si>
  <si>
    <t>Реконструкция муниципального бюджетного спортивно-оздоровительного учреждения «Спартак»</t>
  </si>
  <si>
    <t>Увеличение объема оказания спортивно-оздоровительных услуг на 20000 тыс. человеко/посещений в год</t>
  </si>
  <si>
    <t>701</t>
  </si>
  <si>
    <t>702</t>
  </si>
  <si>
    <t>703</t>
  </si>
  <si>
    <t>704</t>
  </si>
  <si>
    <t>705</t>
  </si>
  <si>
    <t>Строительство автодрома</t>
  </si>
  <si>
    <t>Развитие материально-технической базы для 80 занимающихся МБСОУ "КАМС "Лидер". Развитие технических видов спорта.</t>
  </si>
  <si>
    <t>706</t>
  </si>
  <si>
    <t>707</t>
  </si>
  <si>
    <t>708</t>
  </si>
  <si>
    <t>709</t>
  </si>
  <si>
    <t>710</t>
  </si>
  <si>
    <t>Обеспечение командирования спортсменов и тренеров-преподавателей муниципальных учреждений физической культуры и спорта на специальные и подготовительные учебно-тренировочные сборы</t>
  </si>
  <si>
    <t>Качественная подготовка спортсменов к соревнованиям областного, всероссийского и международного уровней</t>
  </si>
  <si>
    <t>711</t>
  </si>
  <si>
    <t>712</t>
  </si>
  <si>
    <t>713</t>
  </si>
  <si>
    <t>714</t>
  </si>
  <si>
    <t>715</t>
  </si>
  <si>
    <t>Обеспечение командирования спортсменов, тренеров-преподавателей, педагогов-психологов, представителей команд муниципальных детско-юнешеских спортивных школ и специализированных детско-юношеских спортивных школ олимпийского резерва спортсменов-ветеранов, спортсменов и тренеров сборных команд города по игровым видам спорта на официальные соревнования</t>
  </si>
  <si>
    <t>Приобретение опыта соревновательной деятельности, рост спортивных результатов</t>
  </si>
  <si>
    <t>716</t>
  </si>
  <si>
    <t>717</t>
  </si>
  <si>
    <t>718</t>
  </si>
  <si>
    <t>719</t>
  </si>
  <si>
    <t>720</t>
  </si>
  <si>
    <t>Реконструкция муниципального образовательного учреждения дополнительного образования детей «Специализированная детско-юношеская спортивная школа олимпийского резерва № 3 имени Почетного гражданина города Нижний Тагил имени Александра Александровича Лопатина»</t>
  </si>
  <si>
    <t>Реконструкция спортивного сооружения, улучшение материально-технической базы для занятий 740 учащихся</t>
  </si>
  <si>
    <t>721</t>
  </si>
  <si>
    <t>722</t>
  </si>
  <si>
    <t>723</t>
  </si>
  <si>
    <t>724</t>
  </si>
  <si>
    <t>725</t>
  </si>
  <si>
    <t>Реконструкция оздоровительного центра с плавательным бассейном муниципального автономного образовательного учреждения дополнительного образования детей «Детско-юношеская спортивная школа «Юпитер»</t>
  </si>
  <si>
    <t>726</t>
  </si>
  <si>
    <t>727</t>
  </si>
  <si>
    <t>728</t>
  </si>
  <si>
    <t>729</t>
  </si>
  <si>
    <t>730</t>
  </si>
  <si>
    <t>Реконструкция стадиона муниципального бюджетного образовательного учреждения дополнительного образования детей «Детско-юношеская спортивная школа «Высокогорец»</t>
  </si>
  <si>
    <t>Реконструкция спортивного сооружения, улучшение материально-технической базы для занятий 480 учащихся</t>
  </si>
  <si>
    <t>731</t>
  </si>
  <si>
    <t>732</t>
  </si>
  <si>
    <t>733</t>
  </si>
  <si>
    <t>734</t>
  </si>
  <si>
    <t>735</t>
  </si>
  <si>
    <t>Строительство гимнастического центра муниципального образовательного учреждения дополнительного образования детей «Специализированная детско-юношеская спортивная школа олимпийского резерва № 1"</t>
  </si>
  <si>
    <t xml:space="preserve">Строительсво специализированного спортивного сооружения для занятий художественной гимнастикой 740 учащихся города </t>
  </si>
  <si>
    <t>736</t>
  </si>
  <si>
    <t>737</t>
  </si>
  <si>
    <t>738</t>
  </si>
  <si>
    <t>739</t>
  </si>
  <si>
    <t>740</t>
  </si>
  <si>
    <t xml:space="preserve">Развитие жилищного комплекса  </t>
  </si>
  <si>
    <t>741</t>
  </si>
  <si>
    <t xml:space="preserve">Ремонт строительных сооружений, архитектурных форм и благоустройство бульвара по проспекту Дзержинского </t>
  </si>
  <si>
    <t>Обеспечение возможностей для населения по ведению здорового образа жизни.
Обеспечение возможностей реализации досуговых, зрелищных, культурно-просветительских, экологических, физкультурно-оздоровительных, спортивных мероприятий.
Создание новых объектов индустрии отдыха и туризма.</t>
  </si>
  <si>
    <t>742</t>
  </si>
  <si>
    <t>743</t>
  </si>
  <si>
    <t>744</t>
  </si>
  <si>
    <t>745</t>
  </si>
  <si>
    <t>746</t>
  </si>
  <si>
    <t>Ремонт строительных сооружений, архитектурных форм и благоустройство Театрального сквера</t>
  </si>
  <si>
    <t>747</t>
  </si>
  <si>
    <t>748</t>
  </si>
  <si>
    <t>749</t>
  </si>
  <si>
    <t>750</t>
  </si>
  <si>
    <t>751</t>
  </si>
  <si>
    <t>Ремонт строительных сооружений, архитектурных форм и благоустройство сквера по улице Захарова</t>
  </si>
  <si>
    <t>752</t>
  </si>
  <si>
    <t>753</t>
  </si>
  <si>
    <t>754</t>
  </si>
  <si>
    <t>755</t>
  </si>
  <si>
    <t>756</t>
  </si>
  <si>
    <t>Ремонт строительных сооружений, архитектурных форм и благоустройство скверов и парков</t>
  </si>
  <si>
    <t>757</t>
  </si>
  <si>
    <t>758</t>
  </si>
  <si>
    <t>759</t>
  </si>
  <si>
    <t>760</t>
  </si>
  <si>
    <t>761</t>
  </si>
  <si>
    <r>
      <t xml:space="preserve">Строительство инженерной </t>
    </r>
    <r>
      <rPr>
        <sz val="10"/>
        <rFont val="Times New Roman"/>
        <family val="1"/>
      </rPr>
      <t xml:space="preserve"> инфраструктуры в целях малоэтажного жилищного строительства в   микрорайоне "Пырловка"</t>
    </r>
  </si>
  <si>
    <t>Обеспечение земельных участков под малоэтажное жилищное строительство объектами инженерной и транспортной инфраструктуры</t>
  </si>
  <si>
    <t>762</t>
  </si>
  <si>
    <t>763</t>
  </si>
  <si>
    <t>764</t>
  </si>
  <si>
    <t>765</t>
  </si>
  <si>
    <t>766</t>
  </si>
  <si>
    <r>
      <t xml:space="preserve">Строительство инженерной </t>
    </r>
    <r>
      <rPr>
        <sz val="10"/>
        <rFont val="Times New Roman"/>
        <family val="1"/>
      </rPr>
      <t xml:space="preserve"> инфраструктуры  в жилом микрорайоне "Александровский" 1,2,3,4 кварталов 1 и 2 очередей </t>
    </r>
  </si>
  <si>
    <t>767</t>
  </si>
  <si>
    <t>768</t>
  </si>
  <si>
    <t>769</t>
  </si>
  <si>
    <t>770</t>
  </si>
  <si>
    <t>771</t>
  </si>
  <si>
    <r>
      <t xml:space="preserve">Строительство инженерной </t>
    </r>
    <r>
      <rPr>
        <sz val="10"/>
        <rFont val="Times New Roman"/>
        <family val="1"/>
      </rPr>
      <t xml:space="preserve"> инфраструктуры  в жилом микрорайоне "Муринские пруды</t>
    </r>
  </si>
  <si>
    <t>772</t>
  </si>
  <si>
    <t>773</t>
  </si>
  <si>
    <t>774</t>
  </si>
  <si>
    <t>775</t>
  </si>
  <si>
    <t>776</t>
  </si>
  <si>
    <r>
      <t xml:space="preserve">Строительство инженерной </t>
    </r>
    <r>
      <rPr>
        <sz val="10"/>
        <rFont val="Times New Roman"/>
        <family val="1"/>
      </rPr>
      <t xml:space="preserve"> инфраструктуры  в целях малоэтажного жилищного строительства в жилом районе "Рудник имени III Интернационала"</t>
    </r>
  </si>
  <si>
    <t>777</t>
  </si>
  <si>
    <t>778</t>
  </si>
  <si>
    <t>779</t>
  </si>
  <si>
    <t>780</t>
  </si>
  <si>
    <t>781</t>
  </si>
  <si>
    <r>
      <t xml:space="preserve">Строительство инженерной </t>
    </r>
    <r>
      <rPr>
        <sz val="10"/>
        <rFont val="Times New Roman"/>
        <family val="1"/>
      </rPr>
      <t xml:space="preserve"> инфраструктуры  в целях малоэтажного жилищного строительства в жилом районе "Ольховка-2"</t>
    </r>
  </si>
  <si>
    <t>782</t>
  </si>
  <si>
    <t>783</t>
  </si>
  <si>
    <t>784</t>
  </si>
  <si>
    <t>785</t>
  </si>
  <si>
    <t>786</t>
  </si>
  <si>
    <t xml:space="preserve">Разработка проектов планировки районов жилой застройки (в том числе цифровой топографической основы для проектирования) </t>
  </si>
  <si>
    <t>Разработка планировки жилой застройки на общую площадь 150 га</t>
  </si>
  <si>
    <t>787</t>
  </si>
  <si>
    <t>788</t>
  </si>
  <si>
    <t>789</t>
  </si>
  <si>
    <t>790</t>
  </si>
  <si>
    <t>791</t>
  </si>
  <si>
    <t xml:space="preserve">Замена лифтов в многоквартирных домах в городе Нижний Тагил </t>
  </si>
  <si>
    <t xml:space="preserve">Замена 758 лифтов, отработавших нормативный срок эксплуатации (25 лет). Данные мероприятия расчитаны на обеспечение безопасности граждан при эксплуатации вертикального транспорта за счет модернизации лифтового хозяйства в многоквартирных жилых домах </t>
  </si>
  <si>
    <t>792</t>
  </si>
  <si>
    <t>793</t>
  </si>
  <si>
    <t>794</t>
  </si>
  <si>
    <t>795</t>
  </si>
  <si>
    <t>796</t>
  </si>
  <si>
    <t>Бурение и строительство трубчатых колодцев п.Серебрянка, п.Висимо-Уткинск и п.Селем</t>
  </si>
  <si>
    <t>Бурение 3 трубчатых колодцев в п.Серебрянка, 10 колодцев в п.Висимо-Уткинск и 2 колодца в п.Сулем</t>
  </si>
  <si>
    <t>797</t>
  </si>
  <si>
    <t>798</t>
  </si>
  <si>
    <t>799</t>
  </si>
  <si>
    <t>800</t>
  </si>
  <si>
    <t>801</t>
  </si>
  <si>
    <t>Замена старорастущих деревьев, высадка кустарников и цветов</t>
  </si>
  <si>
    <t>Обеспечение возможностей для населения по ведению здорового образа жизни. Озеленение города: посадка не менее 29000 деревьев, 47000 кустарников, 134000 цветов</t>
  </si>
  <si>
    <t>802</t>
  </si>
  <si>
    <t>803</t>
  </si>
  <si>
    <t>804</t>
  </si>
  <si>
    <t>805</t>
  </si>
  <si>
    <t>806</t>
  </si>
  <si>
    <t>Обеспечение социальных выплат молодым семьям на приобретение (строительство) жилья</t>
  </si>
  <si>
    <t>Обеспечение жильем не менее 300 молодых семей, нуждающихся в улучшении жилищных условий</t>
  </si>
  <si>
    <t>807</t>
  </si>
  <si>
    <t>808</t>
  </si>
  <si>
    <t>809</t>
  </si>
  <si>
    <t>810</t>
  </si>
  <si>
    <t>811</t>
  </si>
  <si>
    <t>Обеспечение социальных выплат молодым семьям на погашение суммы основного долга и процентов по ипотечным жилищным кредитам</t>
  </si>
  <si>
    <t>Погашение основной суммы долга и процентов по ипотечным жилищным кредитам не менее 40 молодых семей</t>
  </si>
  <si>
    <t>812</t>
  </si>
  <si>
    <t>813</t>
  </si>
  <si>
    <t>814</t>
  </si>
  <si>
    <t>815</t>
  </si>
  <si>
    <t>816</t>
  </si>
  <si>
    <t>Обеспечение социальных выплат молодым семьям на приобретение жилья на первичном рынке</t>
  </si>
  <si>
    <t>Обеспечение жильем 60 молодых семей</t>
  </si>
  <si>
    <t>817</t>
  </si>
  <si>
    <t>818</t>
  </si>
  <si>
    <t>819</t>
  </si>
  <si>
    <t>820</t>
  </si>
  <si>
    <t>821</t>
  </si>
  <si>
    <t xml:space="preserve">Комплексное благоустройство дворовых территорий </t>
  </si>
  <si>
    <t>822</t>
  </si>
  <si>
    <t>Выполнение работ по благоустройству дворовых территорий</t>
  </si>
  <si>
    <t>Повышение уровня комфортности проживания не менее                                                            40 016 граждан. Благоустройство не менее 113 дворовых территорий многоквартирных домов</t>
  </si>
  <si>
    <t>823</t>
  </si>
  <si>
    <t>824</t>
  </si>
  <si>
    <t>825</t>
  </si>
  <si>
    <t>826</t>
  </si>
  <si>
    <t>827</t>
  </si>
  <si>
    <t xml:space="preserve">Развитие транспортного комплекса </t>
  </si>
  <si>
    <t>828</t>
  </si>
  <si>
    <t xml:space="preserve">Проведение капитального ремонта на круговой развязке ул.Ленина-ул. Челюскинцев и ул.Октябрьской революции – ул. Заводская </t>
  </si>
  <si>
    <t>Ремонт 1,4 км. дорог. Обеспечение безопасности движения автотранспорта и пешеходов. Обеспечение нормативного состояния муниципальных дорог.
Сокращение числа ДТП.</t>
  </si>
  <si>
    <t>829</t>
  </si>
  <si>
    <t>830</t>
  </si>
  <si>
    <t>831</t>
  </si>
  <si>
    <t>832</t>
  </si>
  <si>
    <t>833</t>
  </si>
  <si>
    <t>Капитальный ремонт дорог ул.Зари (от ул. Калинина – до ул. Ильича), ул.Круговая (от ул. Юности – до ул. Калинина), Капитальный ремонт ул.Днепровской</t>
  </si>
  <si>
    <t>Ремонт не менее 4,8 км дорог. Обеспечение безопасности движения автотранспорта и пешеходов. Обеспечение нормативного состояния муниципальных дорог.
Сокращение числа ДТП.</t>
  </si>
  <si>
    <t>834</t>
  </si>
  <si>
    <t>835</t>
  </si>
  <si>
    <t>836</t>
  </si>
  <si>
    <t>837</t>
  </si>
  <si>
    <t>838</t>
  </si>
  <si>
    <t>Капитальный ремонт дорог</t>
  </si>
  <si>
    <t>Безопасность движения автотранспорта и пешеходов. Обеспечение нормативного состояния муниципальных дорог.
Улучшение эстетического облика магистралей города.
Сокращение числа ДТП и снижение отрицательного воздействия на окружающую среду. Ремонт не менее 574 км. дорог</t>
  </si>
  <si>
    <t>839</t>
  </si>
  <si>
    <t>840</t>
  </si>
  <si>
    <t>841</t>
  </si>
  <si>
    <t>842</t>
  </si>
  <si>
    <t>843</t>
  </si>
  <si>
    <r>
      <rPr>
        <strike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емонт автомобильных дорог общего пользования местного значения </t>
    </r>
    <r>
      <rPr>
        <sz val="10"/>
        <rFont val="Times New Roman"/>
        <family val="1"/>
      </rPr>
      <t>населенных пунктов</t>
    </r>
  </si>
  <si>
    <t>844</t>
  </si>
  <si>
    <t>845</t>
  </si>
  <si>
    <t>846</t>
  </si>
  <si>
    <t>847</t>
  </si>
  <si>
    <t>848</t>
  </si>
  <si>
    <t>Реконструкция улицы Индустриальная (на участке от улицы Фестивальная до улицы Циолковского)</t>
  </si>
  <si>
    <t>849</t>
  </si>
  <si>
    <t>850</t>
  </si>
  <si>
    <t>851</t>
  </si>
  <si>
    <t>852</t>
  </si>
  <si>
    <t>853</t>
  </si>
  <si>
    <t xml:space="preserve">Строительство транспортного узла в створе улиц Серова и Фрунзе </t>
  </si>
  <si>
    <t>854</t>
  </si>
  <si>
    <t>855</t>
  </si>
  <si>
    <t>856</t>
  </si>
  <si>
    <t>857</t>
  </si>
  <si>
    <t>858</t>
  </si>
  <si>
    <t xml:space="preserve">Реконструкция Восточного шоссе на участке от Северного шоссе до улицы Орджоникидзе </t>
  </si>
  <si>
    <t>859</t>
  </si>
  <si>
    <t>860</t>
  </si>
  <si>
    <t>861</t>
  </si>
  <si>
    <t>862</t>
  </si>
  <si>
    <t>863</t>
  </si>
  <si>
    <t xml:space="preserve">Реконструкция подъезда из города Нижний Тагил к горнолыжному комплексу "Гора Долгая" </t>
  </si>
  <si>
    <t>864</t>
  </si>
  <si>
    <t>865</t>
  </si>
  <si>
    <t>866</t>
  </si>
  <si>
    <t>867</t>
  </si>
  <si>
    <t>868</t>
  </si>
  <si>
    <t>Ремонт автомобильных дорог общего пользования местного значения в рамках подготовки к IX Международной выставке вооружения, военной техники и боеприпасов "Российская выставка вооружения. Нижний Тагил - 2013"</t>
  </si>
  <si>
    <t>869</t>
  </si>
  <si>
    <t>870</t>
  </si>
  <si>
    <t>871</t>
  </si>
  <si>
    <t>872</t>
  </si>
  <si>
    <t>873</t>
  </si>
  <si>
    <t>Ремонт дворовых территорий многоквартирных домов, проездов к дворовым территориям многоквартирных домов</t>
  </si>
  <si>
    <t>Улучшение и обеспечение благоприятных условий для жителей города</t>
  </si>
  <si>
    <t>874</t>
  </si>
  <si>
    <t>875</t>
  </si>
  <si>
    <t>876</t>
  </si>
  <si>
    <t>877</t>
  </si>
  <si>
    <t>878</t>
  </si>
  <si>
    <t>Реконструкция мостового перехода через реку Тагил по улице Фрунзе</t>
  </si>
  <si>
    <t>Безопасность движения автотранспорта и пешеходов. Обеспечение нормативного состояния муниципальных дорог.
Улучшение эстетического облика дорог города.
Сокращение числа ДТП.</t>
  </si>
  <si>
    <t>879</t>
  </si>
  <si>
    <t>880</t>
  </si>
  <si>
    <t>881</t>
  </si>
  <si>
    <t>882</t>
  </si>
  <si>
    <t>883</t>
  </si>
  <si>
    <t>Капитальный ремонт моста над железнодорожными путями по улице Циолковского</t>
  </si>
  <si>
    <t xml:space="preserve">Безопасность движения автотранспорта и пешеходов. 
Улучшение эстетического облика города.
</t>
  </si>
  <si>
    <t>884</t>
  </si>
  <si>
    <t>885</t>
  </si>
  <si>
    <t>886</t>
  </si>
  <si>
    <t>887</t>
  </si>
  <si>
    <t>888</t>
  </si>
  <si>
    <t>Приобретение трамвайных вагонов</t>
  </si>
  <si>
    <t>Приобретение 63 трамвайных вагонов для обновления отработавшего свой нормативный срок эксплуатации парка</t>
  </si>
  <si>
    <t>889</t>
  </si>
  <si>
    <t>890</t>
  </si>
  <si>
    <t>891</t>
  </si>
  <si>
    <t>892</t>
  </si>
  <si>
    <t>893</t>
  </si>
  <si>
    <t xml:space="preserve">Выполнение капитального ремонта трамвайных тяговых подстанций </t>
  </si>
  <si>
    <t>Капитальный ремонт 9 трамвайных тяговых подстанций: ТПС1, ТПС3, ТПС5, ТПС18, ТПС22, ТПС24, ТПС25, ТПС4А, ТПС7.
Абсолютная доступность передвижения в любой сезон и время суток населения города по всем районам города.</t>
  </si>
  <si>
    <t>894</t>
  </si>
  <si>
    <t>895</t>
  </si>
  <si>
    <t>896</t>
  </si>
  <si>
    <t>897</t>
  </si>
  <si>
    <t>898</t>
  </si>
  <si>
    <t xml:space="preserve">Капитальный ремонт контактной сети и трамвайных путей </t>
  </si>
  <si>
    <t xml:space="preserve">Транспортная безопасность.
Экологическая безопасность.
Комфортная транспортировка.
Снижение общего шумового фона, в том числе в ночное время.
Абсолютная доступность передвижения в любой сезон и время суток населения города по всем районам города. Реконструкция не менее 92 км однопутного трамвайного пути    </t>
  </si>
  <si>
    <t>899</t>
  </si>
  <si>
    <t>900</t>
  </si>
  <si>
    <t>901</t>
  </si>
  <si>
    <t>902</t>
  </si>
  <si>
    <t>903</t>
  </si>
  <si>
    <t>Приобретение специальной дорожно-строительной и коммунальной  техники для ремонта и обслуживания дорог</t>
  </si>
  <si>
    <t xml:space="preserve">Приобретение не менее 26 ед. техники. Снижение затрат на эксплуатацию техники и рациональное ее использование.
Обеспечение нормативного состояния муниципальных дорог.
</t>
  </si>
  <si>
    <t>904</t>
  </si>
  <si>
    <t>905</t>
  </si>
  <si>
    <t>906</t>
  </si>
  <si>
    <t>907</t>
  </si>
  <si>
    <t>908</t>
  </si>
  <si>
    <t>Приобретение спецтехники</t>
  </si>
  <si>
    <t>Приобретение 5 ед. спецтехники. Снижение затрат на эксплуатацию техники и рациональное ее использование.
Обеспечение нормативного состояния трамвайных путей</t>
  </si>
  <si>
    <t>909</t>
  </si>
  <si>
    <t>910</t>
  </si>
  <si>
    <t>911</t>
  </si>
  <si>
    <t>912</t>
  </si>
  <si>
    <t>913</t>
  </si>
  <si>
    <t>Развитие и модернизация жилищно-коммунального хозяйства</t>
  </si>
  <si>
    <t>914</t>
  </si>
  <si>
    <t>Приобретение жилых помещений и долевое участие в строительстве жилых помещений в границах муниципального образования для переселения граждан из аварийного жилищного фонда</t>
  </si>
  <si>
    <t>Приобретение 95 жилых помещений, строительство 600 жилых помещений для переселения 695 семей, проживающих в аварийном жидищном фонде</t>
  </si>
  <si>
    <t>915</t>
  </si>
  <si>
    <t>916</t>
  </si>
  <si>
    <t>917</t>
  </si>
  <si>
    <t>918</t>
  </si>
  <si>
    <t>919</t>
  </si>
  <si>
    <t>Капитальный ремонт жилого фонда с установкой общедомовых приборов учета в п.Уралец</t>
  </si>
  <si>
    <t>Сохранность и повышение потребительского качества жилищного фонда, надежность функционирования систем инженерно-технического обеспечения, создание безопасных и комфортных условий проживания, эффективность эксплуатации жилищного фонда</t>
  </si>
  <si>
    <t>920</t>
  </si>
  <si>
    <t>921</t>
  </si>
  <si>
    <t>922</t>
  </si>
  <si>
    <t>923</t>
  </si>
  <si>
    <t>924</t>
  </si>
  <si>
    <t>Газификация жилых домов частного сектора 9 поселка в Дзержинском районе города Нижний Тагил</t>
  </si>
  <si>
    <t>Строительство газопроводов не менее 40 км., газификация не менее 1000 домов частного сектора</t>
  </si>
  <si>
    <t>925</t>
  </si>
  <si>
    <t>926</t>
  </si>
  <si>
    <t>927</t>
  </si>
  <si>
    <t>928</t>
  </si>
  <si>
    <t>929</t>
  </si>
  <si>
    <t>Газификация жилых домов частного сектора поселка Северный города Нижний Тагил</t>
  </si>
  <si>
    <t>930</t>
  </si>
  <si>
    <t>931</t>
  </si>
  <si>
    <t>932</t>
  </si>
  <si>
    <t>933</t>
  </si>
  <si>
    <t>934</t>
  </si>
  <si>
    <t>Газификация жилых домов п.Чащино и п.Студеный</t>
  </si>
  <si>
    <t>935</t>
  </si>
  <si>
    <t>936</t>
  </si>
  <si>
    <t>937</t>
  </si>
  <si>
    <t>938</t>
  </si>
  <si>
    <t>939</t>
  </si>
  <si>
    <t>Газификация жилых домов частного сектора микрорайона Старая Гальянка города Нижний Тагил</t>
  </si>
  <si>
    <t>940</t>
  </si>
  <si>
    <t>941</t>
  </si>
  <si>
    <t>942</t>
  </si>
  <si>
    <t>943</t>
  </si>
  <si>
    <t>944</t>
  </si>
  <si>
    <t>Газификация жилых домов частного сектора МКР Черемшанка, Старая Вагонка и Рудника им. III Интернационала города Нижний Тагил</t>
  </si>
  <si>
    <t>945</t>
  </si>
  <si>
    <t>946</t>
  </si>
  <si>
    <t>947</t>
  </si>
  <si>
    <t>948</t>
  </si>
  <si>
    <t>949</t>
  </si>
  <si>
    <t>Развитие системы теплоснабжения</t>
  </si>
  <si>
    <t>Замена не менее 120 км сетей теплоснабжения, реконструкция не менее 40 км сетей теплоснабжения, реконструкция не менее 9 котельных</t>
  </si>
  <si>
    <t>950</t>
  </si>
  <si>
    <t>951</t>
  </si>
  <si>
    <t>952</t>
  </si>
  <si>
    <t>953</t>
  </si>
  <si>
    <t>954</t>
  </si>
  <si>
    <t xml:space="preserve">Развитие системы электроснабжения  </t>
  </si>
  <si>
    <t>Замена не менее 400 транфтрматоров, строительство и реконструкция не менее 20 км распределительных электрических сетей</t>
  </si>
  <si>
    <t>955</t>
  </si>
  <si>
    <t>956</t>
  </si>
  <si>
    <t>957</t>
  </si>
  <si>
    <t>958</t>
  </si>
  <si>
    <t>959</t>
  </si>
  <si>
    <t xml:space="preserve">Развитие систем водоснабжения и водоотведения </t>
  </si>
  <si>
    <t>Замена не менее 28 км. сетей водоснабжения, строительство не менее 40 км сетей водоснабжения, реконструкция не менее 4 насосных станций, строительство 3 водонапорных станций, ремонт не менее 20 км сетей канализования</t>
  </si>
  <si>
    <t>960</t>
  </si>
  <si>
    <t>961</t>
  </si>
  <si>
    <t>962</t>
  </si>
  <si>
    <t>963</t>
  </si>
  <si>
    <t>964</t>
  </si>
  <si>
    <t>Реконструкция системы водоподготовки Верхне-Выйского гидроузла на территориии города Нижний Тагил</t>
  </si>
  <si>
    <t>Приведение качества питьевой воды, подаваемой населению Верхне-Выйского гидроузла в соответствии СанПиН и обеспечение достаточным количеством питьевой воды</t>
  </si>
  <si>
    <t>965</t>
  </si>
  <si>
    <t>966</t>
  </si>
  <si>
    <t>967</t>
  </si>
  <si>
    <t>968</t>
  </si>
  <si>
    <t>969</t>
  </si>
  <si>
    <t xml:space="preserve">Развитие культуры </t>
  </si>
  <si>
    <t>970</t>
  </si>
  <si>
    <t>Капитальный ремонт и реконструкция здания и помещений Нижнетагильского Драматического театра с заменой светового и звукового оборудования</t>
  </si>
  <si>
    <t>Повышение уровня жизни населения с повышенными требованиями к условиям духовного роста личности.
Повышение качества организации и проведения международных, общероссийских, областных театральных и музыкальных фестивалей, гастролей известных творческих коллективов и исполнителей</t>
  </si>
  <si>
    <t>971</t>
  </si>
  <si>
    <t>972</t>
  </si>
  <si>
    <t>973</t>
  </si>
  <si>
    <t>974</t>
  </si>
  <si>
    <t>975</t>
  </si>
  <si>
    <t>Строительство дома культуры в п.Уралец</t>
  </si>
  <si>
    <t>Строительства дома культуры не менее чем на 300 мест и обеспечение условий для организации культурно-досуговой деятельности в п.Уралец</t>
  </si>
  <si>
    <t>976</t>
  </si>
  <si>
    <t>977</t>
  </si>
  <si>
    <t>978</t>
  </si>
  <si>
    <t>979</t>
  </si>
  <si>
    <t>980</t>
  </si>
  <si>
    <t>Капитальный ремонт здания дома культуры п.Висимо-Уткинск</t>
  </si>
  <si>
    <t>Капитальный ремонт дома культуры для организации культурно-досуговой деятельности. Охват 85% жителей сельских населенных пунктов услугами культурных учреждений</t>
  </si>
  <si>
    <t>981</t>
  </si>
  <si>
    <t>982</t>
  </si>
  <si>
    <t>983</t>
  </si>
  <si>
    <t>984</t>
  </si>
  <si>
    <t>985</t>
  </si>
  <si>
    <t>Сооружение модульного здания дома культуры п.Покровское-1</t>
  </si>
  <si>
    <t>986</t>
  </si>
  <si>
    <t>987</t>
  </si>
  <si>
    <t>988</t>
  </si>
  <si>
    <t>989</t>
  </si>
  <si>
    <t>990</t>
  </si>
  <si>
    <t>Капитальный ремонт объектов культуры (Музей-заповедник "Горнозаводской Урал", Музей изобразительных искусств, Филармония, Молодёжный театр )</t>
  </si>
  <si>
    <t>Повышение уровня жизни населения с повышенными требованиями к условиям духовного роста личности. Сохранение объектов культурного наследия, создание положительного имиджа города.
Повышение качества организации и проведения международных, общероссийских, областных театральных и музыкальных фестивалей, гастролей известных творческих коллективов и исполнителей. Увеличение количества посетителей музеев нае менее чем на 9%.</t>
  </si>
  <si>
    <t>991</t>
  </si>
  <si>
    <t>992</t>
  </si>
  <si>
    <t>993</t>
  </si>
  <si>
    <t>994</t>
  </si>
  <si>
    <t>995</t>
  </si>
  <si>
    <t>Капитальный ремонт дворца культуры "Юбилейный" в городе Нижний Тагил</t>
  </si>
  <si>
    <t>Улучшение условий для организации культурно-досуговой деятельности (не менее 600 мероприятий в год) и развития любительского художественного творчества (не менее 38 клубных форимирований)</t>
  </si>
  <si>
    <t>996</t>
  </si>
  <si>
    <t>997</t>
  </si>
  <si>
    <t>998</t>
  </si>
  <si>
    <t>999</t>
  </si>
  <si>
    <t>1000</t>
  </si>
  <si>
    <t>Капитальный ремонт муниципального бюджетного учреждения Дворец национальных культур в городе Нижний Тагил</t>
  </si>
  <si>
    <t>Улучшение условий для организации культурно-досуговой деятельности (не менее 300 мероприятий в год) и развития любительского художественного творчества (не менее 21 клубного форимирования)</t>
  </si>
  <si>
    <t>1001</t>
  </si>
  <si>
    <t>1002</t>
  </si>
  <si>
    <t>1003</t>
  </si>
  <si>
    <t>1004</t>
  </si>
  <si>
    <t>1005</t>
  </si>
  <si>
    <t>Капитальный ремонт зданий и помещений детской музыкальной школы № 1 им. Римского-Корсакова в городе Нижний Тагил</t>
  </si>
  <si>
    <t>Улучшение условий для организации предоставления и развития художественно-эстетического образования детей Приведение здания и помещений  учреждения города в соответствии с нормами СанПиН, требованиям пожарной безопасности и СНиП для 404 обучающихся</t>
  </si>
  <si>
    <t>1006</t>
  </si>
  <si>
    <t>1007</t>
  </si>
  <si>
    <t>1008</t>
  </si>
  <si>
    <t>1009</t>
  </si>
  <si>
    <t>1010</t>
  </si>
  <si>
    <t>Реставрация и восстановление объекта "Матильдино предместье"</t>
  </si>
  <si>
    <t>Сохранение культурного наследия, совершенствование  историко-культурных территорий и объектов города</t>
  </si>
  <si>
    <t>1011</t>
  </si>
  <si>
    <t>1012</t>
  </si>
  <si>
    <t>1013</t>
  </si>
  <si>
    <t>1014</t>
  </si>
  <si>
    <t>1015</t>
  </si>
  <si>
    <t xml:space="preserve">Комплектование библиотечного фонда муниципального бюджетного учреждения культуры «Центральная городская библиотека» в том числе подписка на периодические издани </t>
  </si>
  <si>
    <t xml:space="preserve">Увеличение количества   
новых экземпляров       
библиотечного фонда бюджетного учреждения культуры «Центральная городская библиотека» к 2015 году до уровня 97 тыс. экземпляров на 1000 человек     
населения, занесение в электронные каталоги 15,7% библиотечного фонда к 2015 году </t>
  </si>
  <si>
    <t>1016</t>
  </si>
  <si>
    <t>1017</t>
  </si>
  <si>
    <t>1018</t>
  </si>
  <si>
    <t>1019</t>
  </si>
  <si>
    <t>1020</t>
  </si>
  <si>
    <t>Безопасность города</t>
  </si>
  <si>
    <t>1021</t>
  </si>
  <si>
    <t xml:space="preserve">Разработка проектно-сметной документации проекта «Безопасный город» (Безопасность города)
</t>
  </si>
  <si>
    <t>Подготовка проектно-сметной документации проекта "Безопасный город"</t>
  </si>
  <si>
    <t>1022</t>
  </si>
  <si>
    <t>1023</t>
  </si>
  <si>
    <t>1024</t>
  </si>
  <si>
    <t>1025</t>
  </si>
  <si>
    <t>1026</t>
  </si>
  <si>
    <t>Система видеонаблюдения в местах с массовым пребыванием людей, а так же на наиболее значимых перекрестках и улицах города</t>
  </si>
  <si>
    <t>Установка не менее 50 камер видеонаблюдения.
Оперативность реагирования на сообщения граждан о правонарушениях.
Профилактика преступлений и повышение уровня защищенности объектов особой важности.
Обеспечение общественного порядка во время массовых мероприятий.</t>
  </si>
  <si>
    <t>1027</t>
  </si>
  <si>
    <t>1028</t>
  </si>
  <si>
    <t>1029</t>
  </si>
  <si>
    <t>1030</t>
  </si>
  <si>
    <t>1031</t>
  </si>
  <si>
    <t>Стационарные порталы по фото-видеосъемке нарушений дорожного движения</t>
  </si>
  <si>
    <t>Профилактика нарушений правил дорожного движения.
Обеспечение безопасности граждан</t>
  </si>
  <si>
    <t>1032</t>
  </si>
  <si>
    <t>1033</t>
  </si>
  <si>
    <t>1034</t>
  </si>
  <si>
    <t>1035</t>
  </si>
  <si>
    <t>1036</t>
  </si>
  <si>
    <t>Создание центра обработки информации</t>
  </si>
  <si>
    <t>Оперативная обработка данных и получение информации о чрезвычайных ситуациях на территории города Нижний Тагил</t>
  </si>
  <si>
    <t>1037</t>
  </si>
  <si>
    <t>1038</t>
  </si>
  <si>
    <t>1039</t>
  </si>
  <si>
    <t>1040</t>
  </si>
  <si>
    <t>1041</t>
  </si>
  <si>
    <t xml:space="preserve">Создание магистральной сети системы «Безопасный город»
</t>
  </si>
  <si>
    <t>1042</t>
  </si>
  <si>
    <t>1043</t>
  </si>
  <si>
    <t>1044</t>
  </si>
  <si>
    <t>1045</t>
  </si>
  <si>
    <t>1046</t>
  </si>
  <si>
    <t>Развитие и модернизация системы "Безопасный город"</t>
  </si>
  <si>
    <t>Абсолютная безопасность граждан.
Оперативность реагирования на сообщения граждан о правонарушениях.
Профилактика преступлений и повышение уровня защищенности объектов особой важности. Установка не менее 300 камер видеонаблюдения.
Обеспечение общественного порядка во время массовых мероприятий. Повышение раскрываемости преступлений на 10%.</t>
  </si>
  <si>
    <t>1047</t>
  </si>
  <si>
    <t>1048</t>
  </si>
  <si>
    <t>1049</t>
  </si>
  <si>
    <t>1050</t>
  </si>
  <si>
    <t>1051</t>
  </si>
  <si>
    <t xml:space="preserve">Патриотическое воспитание граждан </t>
  </si>
  <si>
    <t>1052</t>
  </si>
  <si>
    <t xml:space="preserve">Развитие инфраструктуры муниципальных учреждений для организации патриотического воспитания граждан в г.Нижний Тагил </t>
  </si>
  <si>
    <t>Увеличение доли  граждан, положительно оценивающих результаты проведения мероприятий по патриотическому воспитанию молодежи и участвующих в деятельности патриотических молодежных объединений не менее, чем на 25%</t>
  </si>
  <si>
    <t>1053</t>
  </si>
  <si>
    <t>1054</t>
  </si>
  <si>
    <t>1055</t>
  </si>
  <si>
    <t>1056</t>
  </si>
  <si>
    <t>1057</t>
  </si>
  <si>
    <t>Модернизация содержания и форм патриотического воспитания, вовлечения молодежи города в мероприятия историко-патриотической, героико-патриотической, военно-патриотической направленности</t>
  </si>
  <si>
    <t>Ежегодная подготовка до 1000 человек допризывного возраста к службе в армии. Ежегодное проведение военно-спортивных, юнармейских игр, с охватом не менее 1000 человек.  Проведение не менее 5 акций патриотической направленности (Пост № 1, "Милосердие", "Ветеран", "Письмо из госпиталя" и другие, с количеством участников не менее 1000 человек.</t>
  </si>
  <si>
    <t>1058</t>
  </si>
  <si>
    <t>1059</t>
  </si>
  <si>
    <t>1060</t>
  </si>
  <si>
    <t>1061</t>
  </si>
  <si>
    <t>1062</t>
  </si>
  <si>
    <t>Развитие механизмов поддержки деятельности учреждений и организаций, реализующих инновационные программы патриотического воспитания</t>
  </si>
  <si>
    <t>Поддержка деятельности и улучшение материальной базы не менее 5 организаций, занимающихся патриотическим воспитанием молодежи</t>
  </si>
  <si>
    <t>1063</t>
  </si>
  <si>
    <t>1064</t>
  </si>
  <si>
    <t>1065</t>
  </si>
  <si>
    <t>1066</t>
  </si>
  <si>
    <t>1067</t>
  </si>
  <si>
    <t>1068</t>
  </si>
  <si>
    <t xml:space="preserve">Реализация проекта "Успех в твоих руках": -организация и проведения форумов, фестивалей и конкурсов творчества учащейся, студенческой и работающей молодежи; проведение фестиваля авторской песни им. С.Минина;  проведение городских конкурсов "Лучший молодой рабочий", "Лучший молодой специалист", "Почетный наставник молодежи"; обеспечение участия победителей конкурсов, фестивалей, соревнований в областных, республиканских мероприятиях; проведение выставок современного молодежного искусства, научных и технических достижений студенческой и работающей молодежи </t>
  </si>
  <si>
    <t>Выявление и содействие в развтии творчества способной и талантливой молодежи, творческих групп, молодежных коллективов; улучшение условий труда молодых рабочих, специалистов; развитие традиций наставничества на предприятиях; поощрение победителей и участников конкурсов</t>
  </si>
  <si>
    <t>1069</t>
  </si>
  <si>
    <t>1070</t>
  </si>
  <si>
    <t>1071</t>
  </si>
  <si>
    <t>1072</t>
  </si>
  <si>
    <t>1073</t>
  </si>
  <si>
    <t>Капитальный ремонт городского дворца молодежи</t>
  </si>
  <si>
    <t>Улучшение условий для организации спортивно-досуговой деятельности молодежи города</t>
  </si>
  <si>
    <t>1074</t>
  </si>
  <si>
    <t>1075</t>
  </si>
  <si>
    <t>1076</t>
  </si>
  <si>
    <t>1077</t>
  </si>
  <si>
    <t>1078</t>
  </si>
  <si>
    <t>Реализация проекта "Молодежная биржа труда"</t>
  </si>
  <si>
    <t>Повышение квалификации ежегодно не менее 100 специалистов по работе с подростками и молодежью в области трудоустройства и охраны труда, обеспечение потребности предприятий города Нижний Тагил в кадрах</t>
  </si>
  <si>
    <t>1079</t>
  </si>
  <si>
    <t>1080</t>
  </si>
  <si>
    <t>1081</t>
  </si>
  <si>
    <t>1082</t>
  </si>
  <si>
    <t>1083</t>
  </si>
  <si>
    <t xml:space="preserve">Развитие субъектов малого и среднего предпринимательства </t>
  </si>
  <si>
    <t>1084</t>
  </si>
  <si>
    <t>Развитие механизмов финансовой поддержки субъектов малого и среднего предпринимательства</t>
  </si>
  <si>
    <t>Предоставление субъектам малого и среднего предпринимательства: 2013г. - не менее 10 субсидий, 2014 - 2016 гг. ежегодно не менее 35 субсидий</t>
  </si>
  <si>
    <t>1085</t>
  </si>
  <si>
    <t>1086</t>
  </si>
  <si>
    <t>1087</t>
  </si>
  <si>
    <t>1088</t>
  </si>
  <si>
    <t>1089</t>
  </si>
  <si>
    <t xml:space="preserve">Развитие консультационной поддержки субъектов малого и среднего предпринимательства </t>
  </si>
  <si>
    <t>Оказание консультационных услуг субъектам малого и среднего предпринимательства: 2013 г. - не менее 3500; 2014 - 2016 гг. ежегодно за счет средств местного и областного бюджетов не менее 3 500 услуг и за счет средств федерального бюджета не менее 1000 услуг</t>
  </si>
  <si>
    <t>1090</t>
  </si>
  <si>
    <t>1091</t>
  </si>
  <si>
    <t>1092</t>
  </si>
  <si>
    <t>1093</t>
  </si>
  <si>
    <t>1094</t>
  </si>
  <si>
    <t>Поддержка субъектов малого и среднего предпринимательства в сфере подготовки, переподготовки и повышения квалификации кадров</t>
  </si>
  <si>
    <t>Обучение в 2013 году - не менее 20 субъектов малого и среднего предпринимательства; в 2014 году - не менее 112 субъектов малого и среднего предпринимательства; в 2015 году - не менее 135 субъектов малого и среднего предпринимательства, в 2016 году - 140 ед.</t>
  </si>
  <si>
    <t>1095</t>
  </si>
  <si>
    <t>1096</t>
  </si>
  <si>
    <t>1097</t>
  </si>
  <si>
    <t>1098</t>
  </si>
  <si>
    <t>1099</t>
  </si>
  <si>
    <t>1100</t>
  </si>
  <si>
    <t>Проведение работ по обустройству источников нецентрализованного водоснабжения</t>
  </si>
  <si>
    <t>Обустройство источников нецентрализованного водоснабжения в 2013 году не менее 3 ед., с 2014 по 2016 не менее 5 ед. ежегодно</t>
  </si>
  <si>
    <t>1101</t>
  </si>
  <si>
    <t>1102</t>
  </si>
  <si>
    <t>1103</t>
  </si>
  <si>
    <t>1104</t>
  </si>
  <si>
    <t>1105</t>
  </si>
  <si>
    <t>Капитальный ремонт Висимо-Уткинского гидроузла</t>
  </si>
  <si>
    <t>Состояние плотины - ЧС. Соблюдение требований законодательства, обеспечение безопасности гидротехнических сооружений, предотвращение аварийных ситуаций природного и техногенного характера</t>
  </si>
  <si>
    <t>1106</t>
  </si>
  <si>
    <t>1107</t>
  </si>
  <si>
    <t>1108</t>
  </si>
  <si>
    <t>1109</t>
  </si>
  <si>
    <t>1110</t>
  </si>
  <si>
    <t>Капитальный ремонт Нижне-Выйского гидроузла</t>
  </si>
  <si>
    <t>Соблюдение требований законодательства, обеспечение безопасности гидротехнических сооружений, предотвращение аварийных ситуаций природного и техногенного характера</t>
  </si>
  <si>
    <t>1111</t>
  </si>
  <si>
    <t>1112</t>
  </si>
  <si>
    <t>1113</t>
  </si>
  <si>
    <t>1114</t>
  </si>
  <si>
    <t>1115</t>
  </si>
  <si>
    <t>Разработка проектно-сметной документации и ремонт гидротехнического сооружения на реке Серебряная</t>
  </si>
  <si>
    <t>1116</t>
  </si>
  <si>
    <t>1117</t>
  </si>
  <si>
    <t>1118</t>
  </si>
  <si>
    <t>1119</t>
  </si>
  <si>
    <t>1120</t>
  </si>
  <si>
    <t>Разработка проектно- сметной документации и капитальный ремонт гидротехнического сооружения "Плотина" в поселке Уралец, Банный пруд (№ 10) на реке Мартьян</t>
  </si>
  <si>
    <t>1121</t>
  </si>
  <si>
    <t>1122</t>
  </si>
  <si>
    <t>1123</t>
  </si>
  <si>
    <t>1124</t>
  </si>
  <si>
    <t>1125</t>
  </si>
  <si>
    <t xml:space="preserve">Энергосбережение </t>
  </si>
  <si>
    <t>1126</t>
  </si>
  <si>
    <t>Замена и монтаж новых светильников на всей территории города Нижний Тагил. Установка освещения парков и скверов. Установка электросчетчиков для коммерческого учета потребляемой энергии</t>
  </si>
  <si>
    <t>Безопасность и комфортное передвижение жителей города в вечернее и ночное время суток.
Гарантированное повышение надежности работы сетей уличного освещения.
Снижение затрат на обслуживание сетей не менее, чем на 20 %.
Снижение энергопотребления уличной осветительной сетью города на 15 %.</t>
  </si>
  <si>
    <t>1127</t>
  </si>
  <si>
    <t>1128</t>
  </si>
  <si>
    <t>1129</t>
  </si>
  <si>
    <t>1130</t>
  </si>
  <si>
    <t>1131</t>
  </si>
  <si>
    <t>Установка приборов учета в многоквартирных домах города Нижний Тагил</t>
  </si>
  <si>
    <t xml:space="preserve">Оснащение жилого фонда города Нижний Тагил приборами учета энергоресурсов до 100%. При установке общедомового прибора учета энергоресурсов экономия составит порядка 15% .  </t>
  </si>
  <si>
    <t>1132</t>
  </si>
  <si>
    <t>1133</t>
  </si>
  <si>
    <t>1134</t>
  </si>
  <si>
    <t>1135</t>
  </si>
  <si>
    <t>1136</t>
  </si>
  <si>
    <t>Информационное общество</t>
  </si>
  <si>
    <t>1137</t>
  </si>
  <si>
    <t>Обеспечение подключения к единой сети передачи данных Правительства Свердловской области государственных и муниципальных учреждений</t>
  </si>
  <si>
    <t>Подключение к единой сети передачи данных Правительства Свердловской области муниципальных учреждений города Нижний Тагил, что позволит обеспечить работу в системе межведомственного электронного взаимодействия для оказания муниципальных услуг в электронном виде)</t>
  </si>
  <si>
    <t>1138</t>
  </si>
  <si>
    <t>1139</t>
  </si>
  <si>
    <t>1140</t>
  </si>
  <si>
    <t>1141</t>
  </si>
  <si>
    <t>1142</t>
  </si>
  <si>
    <t>Оборудование помещений в здании Администрации города под телекоммуникационный узел единой сети передачи данных Правительства Свердловской области</t>
  </si>
  <si>
    <t>Предотвращение несанкционированных действий по отношению к муниципальной информации путем организации межсетевых экранов в единой компьютерной сети Администрации города Нижний Тагил. Приобретение аппаратно-программного комплекса шифрования 
"Континент" IPC-100 
(2014 - 5 шт., 2015 - 5 шт.)</t>
  </si>
  <si>
    <t>1143</t>
  </si>
  <si>
    <t>1144</t>
  </si>
  <si>
    <t>1145</t>
  </si>
  <si>
    <t>1146</t>
  </si>
  <si>
    <t>1147</t>
  </si>
  <si>
    <t>Предоставление муниципальных услуг в электронном виде</t>
  </si>
  <si>
    <t>Создание необходимых условий для оказания муниципальных услуг в электронном виде:
1. Приобретение серверного оборудования и программного обеспечения для Управления образования Администрации города Нижний Тагил (2014 год - 500 тыс. руб.)
2. Оплата за ежегодное сопровождение АИС "Сетевой город. Образование" и САБ "Ирбис" (2014-2016 - ежегодно по 1300 тыс. руб.)
3. Приобретение дополнительного модуля АИС "Е-услуги. Образование" для предоставления муниципальных услуг в электронном виде учреждениями дошкольного образования (2014 - 640 тыс. руб.).</t>
  </si>
  <si>
    <t>1148</t>
  </si>
  <si>
    <t>1149</t>
  </si>
  <si>
    <t>1150</t>
  </si>
  <si>
    <t>1151</t>
  </si>
  <si>
    <t>1152</t>
  </si>
  <si>
    <t>Повышение уровня открытости деятельности муниципальных образовательных учреждений города</t>
  </si>
  <si>
    <t>Разработка официальных сайтов дошколных образовательных учреждений и учреждений дополнительного образования детей:
2014 г. - 30 сайтов;
2015 г. - 40 сайтов</t>
  </si>
  <si>
    <t>1153</t>
  </si>
  <si>
    <t>1154</t>
  </si>
  <si>
    <t>1155</t>
  </si>
  <si>
    <t>1156</t>
  </si>
  <si>
    <t>1157</t>
  </si>
  <si>
    <t>Повышение уровня защиты персональных данных</t>
  </si>
  <si>
    <t>Приобретение и внедрение сертифицированных аппаратных и программных средств технической защиты информации на объектах, связанных с обработкой персональных данных. Аттестация информационных систем требованиям безопасности информации</t>
  </si>
  <si>
    <t>1158</t>
  </si>
  <si>
    <t>1159</t>
  </si>
  <si>
    <t>1160</t>
  </si>
  <si>
    <t>1161</t>
  </si>
  <si>
    <t>1162</t>
  </si>
  <si>
    <t>Повышение уровня компьютерной грамотности лиц пожилого возраста</t>
  </si>
  <si>
    <t>Создание на базе муниципального бюджетного учреждения "Оздоровительный центр "Сосновый бор" постоянно действующего компьютерного класса для лиц пенсионного возраста, отдыхающих в пансионате</t>
  </si>
  <si>
    <t>1163</t>
  </si>
  <si>
    <t>1164</t>
  </si>
  <si>
    <t>1165</t>
  </si>
  <si>
    <t>1166</t>
  </si>
  <si>
    <t>1167</t>
  </si>
  <si>
    <t>Мероприятия в рамках постановления Правительства Свердловской области от 26.10.2012 № 1204-ПП "О мерах по реализации в 2013 году Федерального закона от 21.07.2007 № 185-ФЗ "О Фонде содействия реформированию жилищно-коммунального хозяйства" на территории Свердловской области"</t>
  </si>
  <si>
    <t>1168</t>
  </si>
  <si>
    <t>Капитальный ремонт общего имущества в многоквартирном доме по адресу г.Нижний Тагил ул. Вогульская, д.40</t>
  </si>
  <si>
    <r>
      <t>Сохранность и повышение потребительского качества жилищного фонда, надежность функционирования систем инженерно-технического обеспечения, создание безопасных и комфортных условий проживания, эффективность эксплуатации жилищного фонда города, улучшение условий проживания не менее 1 115 человек путем ремонта имущества многоквартирных домов общей площадью 33 251,2 м</t>
    </r>
    <r>
      <rPr>
        <sz val="10"/>
        <rFont val="Calibri"/>
        <family val="2"/>
      </rPr>
      <t>²</t>
    </r>
  </si>
  <si>
    <t>1169</t>
  </si>
  <si>
    <t>1170</t>
  </si>
  <si>
    <t>1171</t>
  </si>
  <si>
    <t>1172</t>
  </si>
  <si>
    <t>1173</t>
  </si>
  <si>
    <t>Капитальный ремонт общего имущества в многоквартирном доме по адресу г.Нижний Тагил ул. Выйская, д.47</t>
  </si>
  <si>
    <t>1174</t>
  </si>
  <si>
    <t>1175</t>
  </si>
  <si>
    <t>1176</t>
  </si>
  <si>
    <t>1177</t>
  </si>
  <si>
    <t>1178</t>
  </si>
  <si>
    <t>Капитальный ремонт общего имущества в многоквартирном доме по адресу г.Нижний Тагил ул. Выйская, д.51</t>
  </si>
  <si>
    <t>1179</t>
  </si>
  <si>
    <t>1180</t>
  </si>
  <si>
    <t>1181</t>
  </si>
  <si>
    <t>1182</t>
  </si>
  <si>
    <t>1183</t>
  </si>
  <si>
    <t>Капитальный ремонт общего имущества в многоквартирном доме по адресу г.Нижний Тагил ул. Карла Маркса, д.45</t>
  </si>
  <si>
    <t>1184</t>
  </si>
  <si>
    <t>1185</t>
  </si>
  <si>
    <t>1186</t>
  </si>
  <si>
    <t>1187</t>
  </si>
  <si>
    <t>1188</t>
  </si>
  <si>
    <t>Капитальный ремонт общего имущества в многоквартирном доме по адресу г.Нижний Тагил ул. Карла Маркса, д.47</t>
  </si>
  <si>
    <t>1189</t>
  </si>
  <si>
    <t>1190</t>
  </si>
  <si>
    <t>1191</t>
  </si>
  <si>
    <t>1192</t>
  </si>
  <si>
    <t>1193</t>
  </si>
  <si>
    <t>Капитальный ремонт общего имущества в многоквартирном доме по адресу г.Нижний Тагил ул. Красная, д.11</t>
  </si>
  <si>
    <t>1194</t>
  </si>
  <si>
    <t>1195</t>
  </si>
  <si>
    <t>1196</t>
  </si>
  <si>
    <t>1197</t>
  </si>
  <si>
    <t>1198</t>
  </si>
  <si>
    <t>Капитальный ремонт общего имущества в многоквартирном доме по адресу г.Нижний Тагил ул. Пархоменко, д.113</t>
  </si>
  <si>
    <t>1199</t>
  </si>
  <si>
    <t>1200</t>
  </si>
  <si>
    <t>1201</t>
  </si>
  <si>
    <t>1202</t>
  </si>
  <si>
    <t>1203</t>
  </si>
  <si>
    <t>Капитальный ремонт общего имущества в многоквартирном доме по адресу г.Нижний Тагил ул. Шевченок, д.7</t>
  </si>
  <si>
    <t>1204</t>
  </si>
  <si>
    <t>1205</t>
  </si>
  <si>
    <t>1206</t>
  </si>
  <si>
    <t>1207</t>
  </si>
  <si>
    <t>1208</t>
  </si>
  <si>
    <t>Капитальный ремонт общего имущества в многоквартирном доме по адресу г.Нижний Тагил ул. Энтузиастов, д.2</t>
  </si>
  <si>
    <t>1209</t>
  </si>
  <si>
    <t>1210</t>
  </si>
  <si>
    <t>1211</t>
  </si>
  <si>
    <t>1212</t>
  </si>
  <si>
    <t>1213</t>
  </si>
  <si>
    <t>Капитальный ремонт общего имущества в многоквартирном доме по адресу г.Нижний Тагил ул. Энтузиастов, д.4</t>
  </si>
  <si>
    <t>1214</t>
  </si>
  <si>
    <t>1215</t>
  </si>
  <si>
    <t>1216</t>
  </si>
  <si>
    <t>1217</t>
  </si>
  <si>
    <t>1218</t>
  </si>
  <si>
    <t>Капитальный ремонт общего имущества в многоквартирном доме по адресу г.Нижний Тагил ул. Энтузиастов, д.8</t>
  </si>
  <si>
    <t>1219</t>
  </si>
  <si>
    <t>1220</t>
  </si>
  <si>
    <t>1221</t>
  </si>
  <si>
    <t>1222</t>
  </si>
  <si>
    <t>1223</t>
  </si>
  <si>
    <t>Капитальный ремонт общего имущества в многоквартирном доме по адресу г.Нижний Тагил ул. Энтузиастов, д.26</t>
  </si>
  <si>
    <t>1224</t>
  </si>
  <si>
    <t>1225</t>
  </si>
  <si>
    <t>1226</t>
  </si>
  <si>
    <t>1227</t>
  </si>
  <si>
    <t>1228</t>
  </si>
  <si>
    <t>Капитальный ремонт общего имущества в многоквартирноых домах в г.Нижний Тагил</t>
  </si>
  <si>
    <t>Ремонт общего имущества в 55 многоквартирных домах города Нижний Тагил, что позволит улучшить условия проживания жителей</t>
  </si>
  <si>
    <t>1229</t>
  </si>
  <si>
    <t>1230</t>
  </si>
  <si>
    <t>1231</t>
  </si>
  <si>
    <t>1232</t>
  </si>
  <si>
    <t>1233</t>
  </si>
  <si>
    <t xml:space="preserve">Строительство жилых помещений в домах малоэтажной застройки для переселения граждан из аварийного жилищного фонда </t>
  </si>
  <si>
    <t>Строительство жилых помещений в домах малоэтажной жилищной застройки, в которые будет переселено 293 семьи, проживающих в аварийном жилищном фонде</t>
  </si>
  <si>
    <t>1234</t>
  </si>
  <si>
    <t>1235</t>
  </si>
  <si>
    <t>1236</t>
  </si>
  <si>
    <t>1237</t>
  </si>
  <si>
    <t>1238</t>
  </si>
  <si>
    <t>1239</t>
  </si>
  <si>
    <t>Станция переливания крови (корректировка проекта), г.Нижний Тагил, ул.Циолковского, 23</t>
  </si>
  <si>
    <t>Увеличение доли зданий медицинского назначения, соответствующих нормативам, от общего количества зданий медицинского назначения</t>
  </si>
  <si>
    <t>1240</t>
  </si>
  <si>
    <t>1241</t>
  </si>
  <si>
    <t>1242</t>
  </si>
  <si>
    <t>1243</t>
  </si>
  <si>
    <t>1244</t>
  </si>
  <si>
    <t>Здание ГБУЗ ЦО "Бюро судебно-медицинской экспертизы", г.Нижний Тагил, ул.Челюскинцев, 94</t>
  </si>
  <si>
    <t>1245</t>
  </si>
  <si>
    <t>1246</t>
  </si>
  <si>
    <t>1247</t>
  </si>
  <si>
    <t>1248</t>
  </si>
  <si>
    <t>1249</t>
  </si>
  <si>
    <t>Детская многопрофильная больница (разработка рабочей документации), г.Нижний Тагил, Тагилстроевский район</t>
  </si>
  <si>
    <t>1250</t>
  </si>
  <si>
    <t>1251</t>
  </si>
  <si>
    <t>1252</t>
  </si>
  <si>
    <t>1253</t>
  </si>
  <si>
    <t xml:space="preserve">Экология и природные ресурсы </t>
  </si>
  <si>
    <t>Молодежная политика</t>
  </si>
  <si>
    <t xml:space="preserve">Совершенствование оказания медицинской помощи населению, предупреждение и борьба с социально-значимыми заболеваниями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</si>
</sst>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strike/>
      <sz val="10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2" applyFont="1" applyAlignment="1">
      <alignment vertical="center"/>
      <protection/>
    </xf>
    <xf numFmtId="0" fontId="4" fillId="0" borderId="0" xfId="52" applyNumberFormat="1" applyFont="1" applyFill="1" applyBorder="1" applyAlignment="1">
      <alignment horizontal="left" vertical="center" wrapText="1"/>
      <protection/>
    </xf>
    <xf numFmtId="41" fontId="2" fillId="0" borderId="0" xfId="52" applyNumberFormat="1" applyFont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1" fontId="6" fillId="0" borderId="0" xfId="52" applyNumberFormat="1" applyFont="1" applyAlignment="1">
      <alignment horizontal="center" vertical="center"/>
      <protection/>
    </xf>
    <xf numFmtId="43" fontId="2" fillId="0" borderId="0" xfId="61" applyFont="1" applyAlignment="1">
      <alignment horizontal="center" vertical="center"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41" fontId="6" fillId="33" borderId="11" xfId="52" applyNumberFormat="1" applyFont="1" applyFill="1" applyBorder="1" applyAlignment="1">
      <alignment horizontal="left" vertical="center"/>
      <protection/>
    </xf>
    <xf numFmtId="41" fontId="2" fillId="0" borderId="0" xfId="52" applyNumberFormat="1" applyFont="1" applyAlignment="1">
      <alignment horizontal="center" vertical="center"/>
      <protection/>
    </xf>
    <xf numFmtId="49" fontId="7" fillId="0" borderId="13" xfId="52" applyNumberFormat="1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49" fontId="7" fillId="34" borderId="14" xfId="52" applyNumberFormat="1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vertical="center" wrapText="1"/>
      <protection/>
    </xf>
    <xf numFmtId="4" fontId="7" fillId="0" borderId="15" xfId="52" applyNumberFormat="1" applyFont="1" applyFill="1" applyBorder="1" applyAlignment="1">
      <alignment vertical="center" wrapText="1"/>
      <protection/>
    </xf>
    <xf numFmtId="0" fontId="2" fillId="0" borderId="0" xfId="52" applyFont="1" applyFill="1" applyAlignment="1">
      <alignment vertical="center"/>
      <protection/>
    </xf>
    <xf numFmtId="0" fontId="5" fillId="0" borderId="11" xfId="52" applyFont="1" applyFill="1" applyBorder="1" applyAlignment="1">
      <alignment vertical="center" wrapText="1"/>
      <protection/>
    </xf>
    <xf numFmtId="4" fontId="5" fillId="0" borderId="11" xfId="52" applyNumberFormat="1" applyFont="1" applyFill="1" applyBorder="1" applyAlignment="1">
      <alignment vertical="center" wrapText="1"/>
      <protection/>
    </xf>
    <xf numFmtId="4" fontId="7" fillId="0" borderId="11" xfId="52" applyNumberFormat="1" applyFont="1" applyFill="1" applyBorder="1" applyAlignment="1">
      <alignment vertical="center" wrapText="1"/>
      <protection/>
    </xf>
    <xf numFmtId="4" fontId="7" fillId="0" borderId="11" xfId="52" applyNumberFormat="1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49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vertical="center" wrapText="1"/>
      <protection/>
    </xf>
    <xf numFmtId="4" fontId="5" fillId="0" borderId="13" xfId="52" applyNumberFormat="1" applyFont="1" applyFill="1" applyBorder="1" applyAlignment="1">
      <alignment vertical="center"/>
      <protection/>
    </xf>
    <xf numFmtId="49" fontId="5" fillId="34" borderId="14" xfId="52" applyNumberFormat="1" applyFont="1" applyFill="1" applyBorder="1" applyAlignment="1">
      <alignment horizontal="center" vertical="center" wrapText="1"/>
      <protection/>
    </xf>
    <xf numFmtId="0" fontId="2" fillId="11" borderId="0" xfId="52" applyFont="1" applyFill="1" applyAlignment="1">
      <alignment vertical="center"/>
      <protection/>
    </xf>
    <xf numFmtId="0" fontId="2" fillId="33" borderId="0" xfId="52" applyFont="1" applyFill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1" borderId="0" xfId="52" applyFont="1" applyFill="1" applyAlignment="1">
      <alignment vertical="center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49" fontId="45" fillId="0" borderId="15" xfId="52" applyNumberFormat="1" applyFont="1" applyFill="1" applyBorder="1" applyAlignment="1">
      <alignment horizontal="center" vertical="center" wrapText="1"/>
      <protection/>
    </xf>
    <xf numFmtId="49" fontId="45" fillId="0" borderId="11" xfId="52" applyNumberFormat="1" applyFont="1" applyFill="1" applyBorder="1" applyAlignment="1">
      <alignment horizontal="center" vertical="center" wrapText="1"/>
      <protection/>
    </xf>
    <xf numFmtId="0" fontId="2" fillId="35" borderId="0" xfId="52" applyFont="1" applyFill="1" applyAlignment="1">
      <alignment vertical="center"/>
      <protection/>
    </xf>
    <xf numFmtId="2" fontId="2" fillId="11" borderId="0" xfId="52" applyNumberFormat="1" applyFont="1" applyFill="1" applyAlignment="1">
      <alignment vertical="center"/>
      <protection/>
    </xf>
    <xf numFmtId="49" fontId="7" fillId="0" borderId="14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7" fillId="0" borderId="15" xfId="52" applyFont="1" applyFill="1" applyBorder="1" applyAlignment="1">
      <alignment horizontal="left" vertical="center" wrapText="1"/>
      <protection/>
    </xf>
    <xf numFmtId="2" fontId="7" fillId="0" borderId="15" xfId="52" applyNumberFormat="1" applyFont="1" applyFill="1" applyBorder="1" applyAlignment="1">
      <alignment vertical="center" wrapText="1"/>
      <protection/>
    </xf>
    <xf numFmtId="2" fontId="5" fillId="0" borderId="11" xfId="52" applyNumberFormat="1" applyFont="1" applyFill="1" applyBorder="1" applyAlignment="1">
      <alignment vertical="center" wrapText="1"/>
      <protection/>
    </xf>
    <xf numFmtId="0" fontId="2" fillId="34" borderId="0" xfId="52" applyFont="1" applyFill="1" applyAlignment="1">
      <alignment vertical="center"/>
      <protection/>
    </xf>
    <xf numFmtId="0" fontId="6" fillId="0" borderId="0" xfId="52" applyFont="1" applyAlignment="1">
      <alignment horizontal="left" vertical="center"/>
      <protection/>
    </xf>
    <xf numFmtId="49" fontId="2" fillId="0" borderId="0" xfId="52" applyNumberFormat="1" applyFont="1" applyFill="1" applyAlignment="1">
      <alignment horizontal="center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2" fillId="0" borderId="0" xfId="52" applyFont="1" applyFill="1" applyAlignment="1">
      <alignment vertical="center" wrapText="1"/>
      <protection/>
    </xf>
    <xf numFmtId="41" fontId="2" fillId="0" borderId="0" xfId="52" applyNumberFormat="1" applyFont="1" applyFill="1" applyAlignment="1">
      <alignment vertical="center"/>
      <protection/>
    </xf>
    <xf numFmtId="4" fontId="7" fillId="0" borderId="15" xfId="52" applyNumberFormat="1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5" fillId="0" borderId="13" xfId="52" applyNumberFormat="1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4" fontId="5" fillId="0" borderId="12" xfId="52" applyNumberFormat="1" applyFont="1" applyFill="1" applyBorder="1" applyAlignment="1">
      <alignment horizontal="center" vertical="center" wrapText="1"/>
      <protection/>
    </xf>
    <xf numFmtId="4" fontId="0" fillId="0" borderId="17" xfId="52" applyNumberFormat="1" applyFont="1" applyBorder="1" applyAlignment="1">
      <alignment horizontal="center" vertical="center" wrapText="1"/>
      <protection/>
    </xf>
    <xf numFmtId="4" fontId="0" fillId="0" borderId="18" xfId="52" applyNumberFormat="1" applyFont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7" fillId="34" borderId="22" xfId="52" applyFont="1" applyFill="1" applyBorder="1" applyAlignment="1">
      <alignment horizontal="center" vertical="center" wrapText="1"/>
      <protection/>
    </xf>
    <xf numFmtId="0" fontId="7" fillId="34" borderId="23" xfId="52" applyFont="1" applyFill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center" vertical="center" wrapText="1"/>
      <protection/>
    </xf>
    <xf numFmtId="4" fontId="5" fillId="0" borderId="15" xfId="52" applyNumberFormat="1" applyFont="1" applyFill="1" applyBorder="1" applyAlignment="1">
      <alignment horizontal="center" vertical="center" wrapText="1"/>
      <protection/>
    </xf>
    <xf numFmtId="4" fontId="2" fillId="0" borderId="15" xfId="52" applyNumberFormat="1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34" borderId="25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34" borderId="22" xfId="52" applyFont="1" applyFill="1" applyBorder="1" applyAlignment="1">
      <alignment horizontal="left" vertical="center" wrapText="1"/>
      <protection/>
    </xf>
    <xf numFmtId="0" fontId="7" fillId="34" borderId="23" xfId="52" applyFont="1" applyFill="1" applyBorder="1" applyAlignment="1">
      <alignment horizontal="left" vertical="center" wrapText="1"/>
      <protection/>
    </xf>
    <xf numFmtId="4" fontId="2" fillId="0" borderId="0" xfId="52" applyNumberFormat="1" applyFont="1" applyFill="1" applyAlignment="1">
      <alignment horizontal="center" vertical="center"/>
      <protection/>
    </xf>
    <xf numFmtId="0" fontId="7" fillId="34" borderId="26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!!!!!!!!!!!&#1055;&#1083;&#1072;&#1072;&#1072;&#1072;&#1072;&#1085;%2027.05.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 (2)"/>
      <sheetName val="Носову"/>
      <sheetName val="Сравнение"/>
      <sheetName val="Попытка 3 (ФБ в ОБ)"/>
      <sheetName val="800"/>
      <sheetName val="Попытка 2.1 (ФБ в ОБ)"/>
      <sheetName val="Попытка 2 (ФБ + 2017)"/>
      <sheetName val="Попытка 1 (ФБ до 16)"/>
      <sheetName val="Попытка 1.1 (ФБ в ОБ)"/>
      <sheetName val="26.04.13"/>
      <sheetName val="Лист3"/>
      <sheetName val="Лист1"/>
    </sheetNames>
    <sheetDataSet>
      <sheetData sheetId="2">
        <row r="7">
          <cell r="B7" t="str">
            <v>1</v>
          </cell>
          <cell r="F7">
            <v>10032598.675160004</v>
          </cell>
        </row>
        <row r="8">
          <cell r="B8" t="str">
            <v>2</v>
          </cell>
          <cell r="F8">
            <v>1811162.6051599998</v>
          </cell>
        </row>
        <row r="9">
          <cell r="B9" t="str">
            <v>3</v>
          </cell>
          <cell r="F9">
            <v>2888698.8965853658</v>
          </cell>
        </row>
        <row r="10">
          <cell r="B10" t="str">
            <v>4</v>
          </cell>
          <cell r="F10">
            <v>3094944.173414634</v>
          </cell>
        </row>
        <row r="11">
          <cell r="B11" t="str">
            <v>5</v>
          </cell>
          <cell r="F11">
            <v>2237793</v>
          </cell>
        </row>
        <row r="12">
          <cell r="B12" t="str">
            <v>6</v>
          </cell>
        </row>
        <row r="13">
          <cell r="B13" t="str">
            <v>7</v>
          </cell>
          <cell r="F13">
            <v>48500</v>
          </cell>
        </row>
        <row r="14">
          <cell r="B14" t="str">
            <v>8</v>
          </cell>
          <cell r="F14">
            <v>48500</v>
          </cell>
        </row>
        <row r="15">
          <cell r="B15" t="str">
            <v>9</v>
          </cell>
          <cell r="F15">
            <v>0</v>
          </cell>
        </row>
        <row r="16">
          <cell r="B16" t="str">
            <v>10</v>
          </cell>
          <cell r="F16">
            <v>0</v>
          </cell>
        </row>
        <row r="17">
          <cell r="B17" t="str">
            <v>11</v>
          </cell>
          <cell r="F17">
            <v>0</v>
          </cell>
        </row>
        <row r="18">
          <cell r="B18" t="str">
            <v>12</v>
          </cell>
          <cell r="F18">
            <v>60000</v>
          </cell>
        </row>
        <row r="19">
          <cell r="B19" t="str">
            <v>13</v>
          </cell>
          <cell r="F19">
            <v>60000</v>
          </cell>
        </row>
        <row r="20">
          <cell r="B20" t="str">
            <v>14</v>
          </cell>
          <cell r="F20">
            <v>0</v>
          </cell>
        </row>
        <row r="21">
          <cell r="B21" t="str">
            <v>15</v>
          </cell>
          <cell r="F21">
            <v>0</v>
          </cell>
        </row>
        <row r="22">
          <cell r="B22" t="str">
            <v>16</v>
          </cell>
          <cell r="F22">
            <v>0</v>
          </cell>
        </row>
        <row r="23">
          <cell r="B23" t="str">
            <v>17</v>
          </cell>
          <cell r="F23">
            <v>27500</v>
          </cell>
        </row>
        <row r="24">
          <cell r="B24" t="str">
            <v>18</v>
          </cell>
          <cell r="F24">
            <v>0</v>
          </cell>
        </row>
        <row r="25">
          <cell r="B25" t="str">
            <v>19</v>
          </cell>
          <cell r="F25">
            <v>27500</v>
          </cell>
        </row>
        <row r="26">
          <cell r="B26" t="str">
            <v>20</v>
          </cell>
          <cell r="F26">
            <v>0</v>
          </cell>
        </row>
        <row r="27">
          <cell r="B27" t="str">
            <v>21</v>
          </cell>
          <cell r="F27">
            <v>0</v>
          </cell>
        </row>
        <row r="28">
          <cell r="B28" t="str">
            <v>22</v>
          </cell>
          <cell r="F28">
            <v>80693</v>
          </cell>
        </row>
        <row r="29">
          <cell r="B29" t="str">
            <v>23</v>
          </cell>
          <cell r="F29">
            <v>27500</v>
          </cell>
        </row>
        <row r="30">
          <cell r="B30" t="str">
            <v>24</v>
          </cell>
          <cell r="F30">
            <v>53193</v>
          </cell>
        </row>
        <row r="31">
          <cell r="B31" t="str">
            <v>25</v>
          </cell>
          <cell r="F31">
            <v>0</v>
          </cell>
        </row>
        <row r="32">
          <cell r="B32" t="str">
            <v>26</v>
          </cell>
          <cell r="F32">
            <v>0</v>
          </cell>
        </row>
        <row r="33">
          <cell r="B33" t="str">
            <v>27</v>
          </cell>
          <cell r="F33">
            <v>20000</v>
          </cell>
        </row>
        <row r="34">
          <cell r="B34" t="str">
            <v>28</v>
          </cell>
        </row>
        <row r="35">
          <cell r="B35" t="str">
            <v>29</v>
          </cell>
          <cell r="F35">
            <v>12500</v>
          </cell>
        </row>
        <row r="36">
          <cell r="B36" t="str">
            <v>30</v>
          </cell>
          <cell r="F36">
            <v>7500</v>
          </cell>
        </row>
        <row r="37">
          <cell r="B37" t="str">
            <v>31</v>
          </cell>
        </row>
        <row r="38">
          <cell r="B38" t="str">
            <v>32</v>
          </cell>
          <cell r="F38">
            <v>45500</v>
          </cell>
        </row>
        <row r="39">
          <cell r="B39" t="str">
            <v>33</v>
          </cell>
        </row>
        <row r="40">
          <cell r="B40" t="str">
            <v>34</v>
          </cell>
        </row>
        <row r="41">
          <cell r="B41" t="str">
            <v>35</v>
          </cell>
        </row>
        <row r="42">
          <cell r="B42" t="str">
            <v>36</v>
          </cell>
          <cell r="F42">
            <v>45500</v>
          </cell>
        </row>
        <row r="43">
          <cell r="B43" t="str">
            <v>37</v>
          </cell>
          <cell r="F43">
            <v>80693</v>
          </cell>
        </row>
        <row r="44">
          <cell r="B44" t="str">
            <v>38</v>
          </cell>
          <cell r="F44">
            <v>5000</v>
          </cell>
        </row>
        <row r="45">
          <cell r="B45" t="str">
            <v>39</v>
          </cell>
          <cell r="F45">
            <v>75693</v>
          </cell>
        </row>
        <row r="46">
          <cell r="B46" t="str">
            <v>40</v>
          </cell>
        </row>
        <row r="47">
          <cell r="B47" t="str">
            <v>41</v>
          </cell>
        </row>
        <row r="48">
          <cell r="B48" t="str">
            <v>42</v>
          </cell>
          <cell r="F48">
            <v>1500</v>
          </cell>
        </row>
        <row r="49">
          <cell r="B49" t="str">
            <v>43</v>
          </cell>
        </row>
        <row r="50">
          <cell r="B50" t="str">
            <v>44</v>
          </cell>
          <cell r="F50">
            <v>1500</v>
          </cell>
        </row>
        <row r="51">
          <cell r="B51" t="str">
            <v>45</v>
          </cell>
        </row>
        <row r="52">
          <cell r="B52" t="str">
            <v>46</v>
          </cell>
        </row>
        <row r="53">
          <cell r="B53" t="str">
            <v>47</v>
          </cell>
          <cell r="F53">
            <v>80693</v>
          </cell>
        </row>
        <row r="54">
          <cell r="B54" t="str">
            <v>48</v>
          </cell>
          <cell r="F54">
            <v>5000</v>
          </cell>
        </row>
        <row r="55">
          <cell r="B55" t="str">
            <v>49</v>
          </cell>
          <cell r="F55">
            <v>75693</v>
          </cell>
        </row>
        <row r="56">
          <cell r="B56" t="str">
            <v>50</v>
          </cell>
          <cell r="F56">
            <v>0</v>
          </cell>
        </row>
        <row r="57">
          <cell r="B57" t="str">
            <v>51</v>
          </cell>
          <cell r="F57">
            <v>0</v>
          </cell>
        </row>
        <row r="58">
          <cell r="B58" t="str">
            <v>52</v>
          </cell>
          <cell r="F58">
            <v>70000</v>
          </cell>
        </row>
        <row r="59">
          <cell r="B59" t="str">
            <v>53</v>
          </cell>
        </row>
        <row r="60">
          <cell r="B60" t="str">
            <v>54</v>
          </cell>
        </row>
        <row r="61">
          <cell r="B61" t="str">
            <v>55</v>
          </cell>
          <cell r="F61">
            <v>70000</v>
          </cell>
        </row>
        <row r="62">
          <cell r="B62" t="str">
            <v>56</v>
          </cell>
          <cell r="F62">
            <v>0</v>
          </cell>
        </row>
        <row r="63">
          <cell r="B63" t="str">
            <v>57</v>
          </cell>
          <cell r="F63">
            <v>45500</v>
          </cell>
        </row>
        <row r="64">
          <cell r="B64" t="str">
            <v>58</v>
          </cell>
          <cell r="F64">
            <v>0</v>
          </cell>
        </row>
        <row r="65">
          <cell r="B65" t="str">
            <v>59</v>
          </cell>
        </row>
        <row r="66">
          <cell r="B66" t="str">
            <v>60</v>
          </cell>
          <cell r="F66">
            <v>45500</v>
          </cell>
        </row>
        <row r="67">
          <cell r="B67" t="str">
            <v>61</v>
          </cell>
          <cell r="F67">
            <v>0</v>
          </cell>
        </row>
        <row r="68">
          <cell r="B68" t="str">
            <v>62</v>
          </cell>
          <cell r="F68">
            <v>45500</v>
          </cell>
        </row>
        <row r="69">
          <cell r="B69" t="str">
            <v>63</v>
          </cell>
          <cell r="F69">
            <v>0</v>
          </cell>
        </row>
        <row r="70">
          <cell r="B70" t="str">
            <v>64</v>
          </cell>
        </row>
        <row r="71">
          <cell r="B71" t="str">
            <v>65</v>
          </cell>
        </row>
        <row r="72">
          <cell r="B72" t="str">
            <v>66</v>
          </cell>
          <cell r="F72">
            <v>45500</v>
          </cell>
        </row>
        <row r="73">
          <cell r="B73" t="str">
            <v>67</v>
          </cell>
          <cell r="F73">
            <v>45500</v>
          </cell>
        </row>
        <row r="74">
          <cell r="B74" t="str">
            <v>68</v>
          </cell>
          <cell r="F74">
            <v>0</v>
          </cell>
        </row>
        <row r="75">
          <cell r="B75" t="str">
            <v>69</v>
          </cell>
          <cell r="F75">
            <v>45500</v>
          </cell>
        </row>
        <row r="76">
          <cell r="B76" t="str">
            <v>70</v>
          </cell>
          <cell r="F76">
            <v>0</v>
          </cell>
        </row>
        <row r="77">
          <cell r="B77" t="str">
            <v>71</v>
          </cell>
          <cell r="F77">
            <v>0</v>
          </cell>
        </row>
        <row r="78">
          <cell r="B78" t="str">
            <v>72</v>
          </cell>
        </row>
        <row r="79">
          <cell r="B79" t="str">
            <v>73</v>
          </cell>
          <cell r="F79">
            <v>723</v>
          </cell>
        </row>
        <row r="80">
          <cell r="B80" t="str">
            <v>74</v>
          </cell>
          <cell r="F80">
            <v>0</v>
          </cell>
        </row>
        <row r="81">
          <cell r="B81" t="str">
            <v>75</v>
          </cell>
          <cell r="F81">
            <v>0</v>
          </cell>
        </row>
        <row r="82">
          <cell r="B82" t="str">
            <v>76</v>
          </cell>
          <cell r="F82">
            <v>35</v>
          </cell>
        </row>
        <row r="83">
          <cell r="B83" t="str">
            <v>77</v>
          </cell>
          <cell r="F83">
            <v>688</v>
          </cell>
        </row>
        <row r="84">
          <cell r="B84" t="str">
            <v>78</v>
          </cell>
          <cell r="F84">
            <v>150</v>
          </cell>
        </row>
        <row r="85">
          <cell r="B85" t="str">
            <v>79</v>
          </cell>
        </row>
        <row r="86">
          <cell r="B86" t="str">
            <v>80</v>
          </cell>
          <cell r="F86">
            <v>150</v>
          </cell>
        </row>
        <row r="87">
          <cell r="B87" t="str">
            <v>81</v>
          </cell>
        </row>
        <row r="88">
          <cell r="B88" t="str">
            <v>82</v>
          </cell>
        </row>
        <row r="89">
          <cell r="B89" t="str">
            <v>83</v>
          </cell>
          <cell r="F89">
            <v>2800</v>
          </cell>
        </row>
        <row r="90">
          <cell r="B90" t="str">
            <v>84</v>
          </cell>
        </row>
        <row r="91">
          <cell r="B91" t="str">
            <v>85</v>
          </cell>
          <cell r="F91">
            <v>2800</v>
          </cell>
        </row>
        <row r="92">
          <cell r="B92" t="str">
            <v>86</v>
          </cell>
        </row>
        <row r="93">
          <cell r="B93" t="str">
            <v>87</v>
          </cell>
        </row>
        <row r="94">
          <cell r="B94" t="str">
            <v>88</v>
          </cell>
          <cell r="F94">
            <v>1000</v>
          </cell>
        </row>
        <row r="95">
          <cell r="B95" t="str">
            <v>89</v>
          </cell>
        </row>
        <row r="96">
          <cell r="B96" t="str">
            <v>90</v>
          </cell>
          <cell r="F96">
            <v>1000</v>
          </cell>
        </row>
        <row r="97">
          <cell r="B97" t="str">
            <v>91</v>
          </cell>
        </row>
        <row r="98">
          <cell r="B98" t="str">
            <v>92</v>
          </cell>
        </row>
        <row r="99">
          <cell r="B99" t="str">
            <v>93</v>
          </cell>
          <cell r="F99">
            <v>2800</v>
          </cell>
        </row>
        <row r="100">
          <cell r="B100" t="str">
            <v>94</v>
          </cell>
        </row>
        <row r="101">
          <cell r="B101" t="str">
            <v>95</v>
          </cell>
          <cell r="F101">
            <v>2800</v>
          </cell>
        </row>
        <row r="102">
          <cell r="B102" t="str">
            <v>96</v>
          </cell>
        </row>
        <row r="103">
          <cell r="B103" t="str">
            <v>97</v>
          </cell>
        </row>
        <row r="104">
          <cell r="B104" t="str">
            <v>98</v>
          </cell>
          <cell r="F104">
            <v>2800</v>
          </cell>
        </row>
        <row r="105">
          <cell r="B105" t="str">
            <v>99</v>
          </cell>
        </row>
        <row r="106">
          <cell r="B106" t="str">
            <v>100</v>
          </cell>
          <cell r="F106">
            <v>2800</v>
          </cell>
        </row>
        <row r="107">
          <cell r="B107" t="str">
            <v>101</v>
          </cell>
        </row>
        <row r="108">
          <cell r="B108" t="str">
            <v>102</v>
          </cell>
        </row>
        <row r="109">
          <cell r="B109" t="str">
            <v>103</v>
          </cell>
          <cell r="F109">
            <v>2800</v>
          </cell>
        </row>
        <row r="110">
          <cell r="B110" t="str">
            <v>104</v>
          </cell>
        </row>
        <row r="111">
          <cell r="B111" t="str">
            <v>105</v>
          </cell>
          <cell r="F111">
            <v>2800</v>
          </cell>
        </row>
        <row r="112">
          <cell r="B112" t="str">
            <v>106</v>
          </cell>
        </row>
        <row r="113">
          <cell r="B113" t="str">
            <v>107</v>
          </cell>
        </row>
        <row r="114">
          <cell r="B114" t="str">
            <v>108</v>
          </cell>
          <cell r="F114">
            <v>2500</v>
          </cell>
        </row>
        <row r="115">
          <cell r="B115" t="str">
            <v>109</v>
          </cell>
          <cell r="F115">
            <v>0</v>
          </cell>
        </row>
        <row r="116">
          <cell r="B116" t="str">
            <v>110</v>
          </cell>
          <cell r="F116">
            <v>2500</v>
          </cell>
        </row>
        <row r="117">
          <cell r="B117" t="str">
            <v>111</v>
          </cell>
          <cell r="F117">
            <v>0</v>
          </cell>
        </row>
        <row r="118">
          <cell r="B118" t="str">
            <v>112</v>
          </cell>
        </row>
        <row r="119">
          <cell r="B119" t="str">
            <v>113</v>
          </cell>
          <cell r="F119">
            <v>2500</v>
          </cell>
        </row>
        <row r="120">
          <cell r="B120" t="str">
            <v>114</v>
          </cell>
          <cell r="F120">
            <v>0</v>
          </cell>
        </row>
        <row r="121">
          <cell r="B121" t="str">
            <v>115</v>
          </cell>
          <cell r="F121">
            <v>2500</v>
          </cell>
        </row>
        <row r="122">
          <cell r="B122" t="str">
            <v>116</v>
          </cell>
          <cell r="F122">
            <v>0</v>
          </cell>
        </row>
        <row r="123">
          <cell r="B123" t="str">
            <v>117</v>
          </cell>
        </row>
        <row r="124">
          <cell r="B124" t="str">
            <v>118</v>
          </cell>
          <cell r="F124">
            <v>1000</v>
          </cell>
        </row>
        <row r="125">
          <cell r="B125" t="str">
            <v>119</v>
          </cell>
          <cell r="F125">
            <v>0</v>
          </cell>
        </row>
        <row r="126">
          <cell r="B126" t="str">
            <v>120</v>
          </cell>
          <cell r="F126">
            <v>1000</v>
          </cell>
        </row>
        <row r="127">
          <cell r="B127" t="str">
            <v>121</v>
          </cell>
          <cell r="F127">
            <v>0</v>
          </cell>
        </row>
        <row r="128">
          <cell r="B128" t="str">
            <v>122</v>
          </cell>
        </row>
        <row r="129">
          <cell r="B129" t="str">
            <v>123</v>
          </cell>
          <cell r="F129">
            <v>2500</v>
          </cell>
        </row>
        <row r="130">
          <cell r="B130" t="str">
            <v>124</v>
          </cell>
          <cell r="F130">
            <v>0</v>
          </cell>
        </row>
        <row r="131">
          <cell r="B131" t="str">
            <v>125</v>
          </cell>
          <cell r="F131">
            <v>2500</v>
          </cell>
        </row>
        <row r="132">
          <cell r="B132" t="str">
            <v>126</v>
          </cell>
          <cell r="F132">
            <v>0</v>
          </cell>
        </row>
        <row r="133">
          <cell r="B133" t="str">
            <v>127</v>
          </cell>
        </row>
        <row r="134">
          <cell r="B134" t="str">
            <v>128</v>
          </cell>
          <cell r="F134">
            <v>13000</v>
          </cell>
        </row>
        <row r="135">
          <cell r="B135" t="str">
            <v>129</v>
          </cell>
          <cell r="F135">
            <v>0</v>
          </cell>
        </row>
        <row r="136">
          <cell r="B136" t="str">
            <v>130</v>
          </cell>
          <cell r="F136">
            <v>13000</v>
          </cell>
        </row>
        <row r="137">
          <cell r="B137" t="str">
            <v>131</v>
          </cell>
          <cell r="F137">
            <v>0</v>
          </cell>
        </row>
        <row r="138">
          <cell r="B138" t="str">
            <v>132</v>
          </cell>
          <cell r="F138">
            <v>0</v>
          </cell>
        </row>
        <row r="139">
          <cell r="B139" t="str">
            <v>133</v>
          </cell>
          <cell r="F139">
            <v>200000</v>
          </cell>
        </row>
        <row r="140">
          <cell r="B140" t="str">
            <v>134</v>
          </cell>
        </row>
        <row r="141">
          <cell r="B141" t="str">
            <v>135</v>
          </cell>
        </row>
        <row r="142">
          <cell r="B142" t="str">
            <v>136</v>
          </cell>
        </row>
        <row r="143">
          <cell r="B143" t="str">
            <v>137</v>
          </cell>
          <cell r="F143">
            <v>200000</v>
          </cell>
        </row>
        <row r="144">
          <cell r="B144" t="str">
            <v>138</v>
          </cell>
          <cell r="F144">
            <v>200000</v>
          </cell>
        </row>
        <row r="145">
          <cell r="B145" t="str">
            <v>139</v>
          </cell>
        </row>
        <row r="146">
          <cell r="B146" t="str">
            <v>140</v>
          </cell>
        </row>
        <row r="147">
          <cell r="B147" t="str">
            <v>141</v>
          </cell>
        </row>
        <row r="148">
          <cell r="B148" t="str">
            <v>142</v>
          </cell>
          <cell r="F148">
            <v>200000</v>
          </cell>
        </row>
        <row r="149">
          <cell r="B149" t="str">
            <v>143</v>
          </cell>
          <cell r="F149">
            <v>400000</v>
          </cell>
        </row>
        <row r="150">
          <cell r="B150" t="str">
            <v>144</v>
          </cell>
          <cell r="F150">
            <v>0</v>
          </cell>
        </row>
        <row r="151">
          <cell r="B151" t="str">
            <v>145</v>
          </cell>
          <cell r="F151">
            <v>0</v>
          </cell>
        </row>
        <row r="152">
          <cell r="B152" t="str">
            <v>146</v>
          </cell>
          <cell r="F152">
            <v>0</v>
          </cell>
        </row>
        <row r="153">
          <cell r="B153" t="str">
            <v>147</v>
          </cell>
          <cell r="F153">
            <v>400000</v>
          </cell>
        </row>
        <row r="154">
          <cell r="B154" t="str">
            <v>148</v>
          </cell>
          <cell r="F154">
            <v>0</v>
          </cell>
        </row>
        <row r="155">
          <cell r="B155" t="str">
            <v>149</v>
          </cell>
        </row>
        <row r="156">
          <cell r="B156" t="str">
            <v>150</v>
          </cell>
        </row>
        <row r="157">
          <cell r="B157" t="str">
            <v>151</v>
          </cell>
        </row>
        <row r="158">
          <cell r="B158" t="str">
            <v>152</v>
          </cell>
        </row>
        <row r="159">
          <cell r="B159" t="str">
            <v>153</v>
          </cell>
          <cell r="F159">
            <v>417</v>
          </cell>
        </row>
        <row r="160">
          <cell r="B160" t="str">
            <v>154</v>
          </cell>
        </row>
        <row r="161">
          <cell r="B161" t="str">
            <v>155</v>
          </cell>
        </row>
        <row r="162">
          <cell r="B162" t="str">
            <v>156</v>
          </cell>
        </row>
        <row r="163">
          <cell r="B163" t="str">
            <v>157</v>
          </cell>
          <cell r="F163">
            <v>417</v>
          </cell>
        </row>
        <row r="164">
          <cell r="B164" t="str">
            <v>158</v>
          </cell>
          <cell r="F164">
            <v>263</v>
          </cell>
        </row>
        <row r="165">
          <cell r="B165" t="str">
            <v>159</v>
          </cell>
        </row>
        <row r="166">
          <cell r="B166" t="str">
            <v>160</v>
          </cell>
        </row>
        <row r="167">
          <cell r="B167" t="str">
            <v>161</v>
          </cell>
        </row>
        <row r="168">
          <cell r="B168" t="str">
            <v>162</v>
          </cell>
          <cell r="F168">
            <v>263</v>
          </cell>
        </row>
        <row r="169">
          <cell r="B169" t="str">
            <v>163</v>
          </cell>
          <cell r="F169">
            <v>222</v>
          </cell>
        </row>
        <row r="170">
          <cell r="B170" t="str">
            <v>164</v>
          </cell>
        </row>
        <row r="171">
          <cell r="B171" t="str">
            <v>165</v>
          </cell>
        </row>
        <row r="172">
          <cell r="B172" t="str">
            <v>166</v>
          </cell>
        </row>
        <row r="173">
          <cell r="B173" t="str">
            <v>167</v>
          </cell>
          <cell r="F173">
            <v>222</v>
          </cell>
        </row>
        <row r="174">
          <cell r="B174" t="str">
            <v>168</v>
          </cell>
          <cell r="F174">
            <v>245</v>
          </cell>
        </row>
        <row r="175">
          <cell r="B175" t="str">
            <v>169</v>
          </cell>
        </row>
        <row r="176">
          <cell r="B176" t="str">
            <v>170</v>
          </cell>
        </row>
        <row r="177">
          <cell r="B177" t="str">
            <v>171</v>
          </cell>
        </row>
        <row r="178">
          <cell r="B178" t="str">
            <v>172</v>
          </cell>
          <cell r="F178">
            <v>245</v>
          </cell>
        </row>
        <row r="179">
          <cell r="B179" t="str">
            <v>173</v>
          </cell>
          <cell r="F179">
            <v>175</v>
          </cell>
        </row>
        <row r="180">
          <cell r="B180" t="str">
            <v>174</v>
          </cell>
        </row>
        <row r="181">
          <cell r="B181" t="str">
            <v>175</v>
          </cell>
        </row>
        <row r="182">
          <cell r="B182" t="str">
            <v>176</v>
          </cell>
        </row>
        <row r="183">
          <cell r="B183" t="str">
            <v>177</v>
          </cell>
          <cell r="F183">
            <v>175</v>
          </cell>
        </row>
        <row r="184">
          <cell r="B184" t="str">
            <v>178</v>
          </cell>
          <cell r="F184">
            <v>50000</v>
          </cell>
        </row>
        <row r="185">
          <cell r="B185" t="str">
            <v>179</v>
          </cell>
          <cell r="F185">
            <v>0</v>
          </cell>
        </row>
        <row r="186">
          <cell r="B186" t="str">
            <v>180</v>
          </cell>
          <cell r="F186">
            <v>0</v>
          </cell>
        </row>
        <row r="187">
          <cell r="B187" t="str">
            <v>181</v>
          </cell>
          <cell r="F187">
            <v>50000</v>
          </cell>
        </row>
        <row r="188">
          <cell r="B188" t="str">
            <v>182</v>
          </cell>
          <cell r="F188">
            <v>0</v>
          </cell>
        </row>
        <row r="189">
          <cell r="B189" t="str">
            <v>183</v>
          </cell>
          <cell r="F189">
            <v>15000</v>
          </cell>
        </row>
        <row r="190">
          <cell r="B190" t="str">
            <v>184</v>
          </cell>
          <cell r="F190">
            <v>0</v>
          </cell>
        </row>
        <row r="191">
          <cell r="B191" t="str">
            <v>185</v>
          </cell>
          <cell r="F191">
            <v>15000</v>
          </cell>
        </row>
        <row r="192">
          <cell r="B192" t="str">
            <v>186</v>
          </cell>
          <cell r="F192">
            <v>0</v>
          </cell>
        </row>
        <row r="193">
          <cell r="B193" t="str">
            <v>187</v>
          </cell>
          <cell r="F193">
            <v>0</v>
          </cell>
        </row>
        <row r="194">
          <cell r="B194" t="str">
            <v>188</v>
          </cell>
          <cell r="F194">
            <v>1194</v>
          </cell>
        </row>
        <row r="195">
          <cell r="B195" t="str">
            <v>189</v>
          </cell>
          <cell r="F195">
            <v>0</v>
          </cell>
        </row>
        <row r="196">
          <cell r="B196" t="str">
            <v>190</v>
          </cell>
          <cell r="F196">
            <v>0</v>
          </cell>
        </row>
        <row r="197">
          <cell r="B197" t="str">
            <v>191</v>
          </cell>
          <cell r="F197">
            <v>150</v>
          </cell>
        </row>
        <row r="198">
          <cell r="B198" t="str">
            <v>192</v>
          </cell>
          <cell r="F198">
            <v>1044</v>
          </cell>
        </row>
        <row r="199">
          <cell r="B199" t="str">
            <v>193</v>
          </cell>
          <cell r="F199">
            <v>1068</v>
          </cell>
        </row>
        <row r="200">
          <cell r="B200" t="str">
            <v>194</v>
          </cell>
        </row>
        <row r="201">
          <cell r="B201" t="str">
            <v>195</v>
          </cell>
        </row>
        <row r="202">
          <cell r="B202" t="str">
            <v>196</v>
          </cell>
        </row>
        <row r="203">
          <cell r="B203" t="str">
            <v>197</v>
          </cell>
          <cell r="F203">
            <v>1068</v>
          </cell>
        </row>
        <row r="204">
          <cell r="B204" t="str">
            <v>198</v>
          </cell>
          <cell r="F204">
            <v>0</v>
          </cell>
        </row>
        <row r="205">
          <cell r="B205" t="str">
            <v>199</v>
          </cell>
          <cell r="F205">
            <v>34</v>
          </cell>
        </row>
        <row r="206">
          <cell r="B206" t="str">
            <v>200</v>
          </cell>
        </row>
        <row r="207">
          <cell r="B207" t="str">
            <v>201</v>
          </cell>
        </row>
        <row r="208">
          <cell r="B208" t="str">
            <v>202</v>
          </cell>
        </row>
        <row r="209">
          <cell r="B209" t="str">
            <v>203</v>
          </cell>
          <cell r="F209">
            <v>34</v>
          </cell>
        </row>
        <row r="210">
          <cell r="B210" t="str">
            <v>204</v>
          </cell>
          <cell r="F210">
            <v>292</v>
          </cell>
        </row>
        <row r="211">
          <cell r="B211" t="str">
            <v>205</v>
          </cell>
          <cell r="F211">
            <v>0</v>
          </cell>
        </row>
        <row r="212">
          <cell r="B212" t="str">
            <v>206</v>
          </cell>
          <cell r="F212">
            <v>0</v>
          </cell>
        </row>
        <row r="213">
          <cell r="B213" t="str">
            <v>207</v>
          </cell>
          <cell r="F213">
            <v>45</v>
          </cell>
        </row>
        <row r="214">
          <cell r="B214" t="str">
            <v>208</v>
          </cell>
          <cell r="F214">
            <v>247</v>
          </cell>
        </row>
        <row r="215">
          <cell r="B215" t="str">
            <v>209</v>
          </cell>
          <cell r="F215">
            <v>381.17</v>
          </cell>
        </row>
        <row r="216">
          <cell r="B216" t="str">
            <v>210</v>
          </cell>
          <cell r="F216">
            <v>351.17</v>
          </cell>
        </row>
        <row r="217">
          <cell r="B217" t="str">
            <v>211</v>
          </cell>
          <cell r="F217">
            <v>30</v>
          </cell>
        </row>
        <row r="218">
          <cell r="B218" t="str">
            <v>212</v>
          </cell>
          <cell r="F218">
            <v>0</v>
          </cell>
        </row>
        <row r="219">
          <cell r="B219" t="str">
            <v>213</v>
          </cell>
          <cell r="F219">
            <v>0</v>
          </cell>
        </row>
        <row r="220">
          <cell r="B220" t="str">
            <v>214</v>
          </cell>
          <cell r="F220">
            <v>10</v>
          </cell>
        </row>
        <row r="221">
          <cell r="B221" t="str">
            <v>215</v>
          </cell>
          <cell r="F221">
            <v>0</v>
          </cell>
        </row>
        <row r="222">
          <cell r="B222" t="str">
            <v>216</v>
          </cell>
          <cell r="F222">
            <v>0</v>
          </cell>
        </row>
        <row r="223">
          <cell r="B223" t="str">
            <v>217</v>
          </cell>
          <cell r="F223">
            <v>10</v>
          </cell>
        </row>
        <row r="224">
          <cell r="B224" t="str">
            <v>218</v>
          </cell>
          <cell r="F224">
            <v>0</v>
          </cell>
        </row>
        <row r="225">
          <cell r="B225" t="str">
            <v>219</v>
          </cell>
          <cell r="F225">
            <v>65</v>
          </cell>
        </row>
        <row r="226">
          <cell r="B226" t="str">
            <v>220</v>
          </cell>
          <cell r="F226">
            <v>0</v>
          </cell>
        </row>
        <row r="227">
          <cell r="B227" t="str">
            <v>221</v>
          </cell>
          <cell r="F227">
            <v>65</v>
          </cell>
        </row>
        <row r="228">
          <cell r="B228" t="str">
            <v>222</v>
          </cell>
          <cell r="F228">
            <v>0</v>
          </cell>
        </row>
        <row r="229">
          <cell r="B229" t="str">
            <v>223</v>
          </cell>
          <cell r="F229">
            <v>0</v>
          </cell>
        </row>
        <row r="230">
          <cell r="B230" t="str">
            <v>224</v>
          </cell>
          <cell r="F230">
            <v>40</v>
          </cell>
        </row>
        <row r="231">
          <cell r="B231" t="str">
            <v>225</v>
          </cell>
          <cell r="F231">
            <v>0</v>
          </cell>
        </row>
        <row r="232">
          <cell r="B232" t="str">
            <v>226</v>
          </cell>
          <cell r="F232">
            <v>0</v>
          </cell>
        </row>
        <row r="233">
          <cell r="B233" t="str">
            <v>227</v>
          </cell>
          <cell r="F233">
            <v>40</v>
          </cell>
        </row>
        <row r="234">
          <cell r="B234" t="str">
            <v>228</v>
          </cell>
          <cell r="F234">
            <v>0</v>
          </cell>
        </row>
        <row r="235">
          <cell r="B235" t="str">
            <v>229</v>
          </cell>
          <cell r="F235">
            <v>623</v>
          </cell>
        </row>
        <row r="236">
          <cell r="B236" t="str">
            <v>230</v>
          </cell>
          <cell r="F236">
            <v>0</v>
          </cell>
        </row>
        <row r="237">
          <cell r="B237" t="str">
            <v>231</v>
          </cell>
          <cell r="F237">
            <v>550</v>
          </cell>
        </row>
        <row r="238">
          <cell r="B238" t="str">
            <v>232</v>
          </cell>
          <cell r="F238">
            <v>50</v>
          </cell>
        </row>
        <row r="239">
          <cell r="B239" t="str">
            <v>233</v>
          </cell>
          <cell r="F239">
            <v>23</v>
          </cell>
        </row>
        <row r="240">
          <cell r="B240" t="str">
            <v>234</v>
          </cell>
          <cell r="F240">
            <v>789</v>
          </cell>
        </row>
        <row r="241">
          <cell r="B241" t="str">
            <v>235</v>
          </cell>
          <cell r="F241">
            <v>0</v>
          </cell>
        </row>
        <row r="242">
          <cell r="B242" t="str">
            <v>236</v>
          </cell>
          <cell r="F242">
            <v>0</v>
          </cell>
        </row>
        <row r="243">
          <cell r="B243" t="str">
            <v>237</v>
          </cell>
          <cell r="F243">
            <v>40</v>
          </cell>
        </row>
        <row r="244">
          <cell r="B244" t="str">
            <v>238</v>
          </cell>
          <cell r="F244">
            <v>749</v>
          </cell>
        </row>
        <row r="245">
          <cell r="B245" t="str">
            <v>239</v>
          </cell>
          <cell r="F245">
            <v>252</v>
          </cell>
        </row>
        <row r="246">
          <cell r="B246" t="str">
            <v>240</v>
          </cell>
          <cell r="F246">
            <v>0</v>
          </cell>
        </row>
        <row r="247">
          <cell r="B247" t="str">
            <v>241</v>
          </cell>
          <cell r="F247">
            <v>160</v>
          </cell>
        </row>
        <row r="248">
          <cell r="B248" t="str">
            <v>242</v>
          </cell>
          <cell r="F248">
            <v>0</v>
          </cell>
        </row>
        <row r="249">
          <cell r="B249" t="str">
            <v>243</v>
          </cell>
          <cell r="F249">
            <v>92</v>
          </cell>
        </row>
        <row r="250">
          <cell r="B250" t="str">
            <v>244</v>
          </cell>
          <cell r="F250">
            <v>164</v>
          </cell>
        </row>
        <row r="251">
          <cell r="B251" t="str">
            <v>245</v>
          </cell>
          <cell r="F251">
            <v>0</v>
          </cell>
        </row>
        <row r="252">
          <cell r="B252" t="str">
            <v>246</v>
          </cell>
          <cell r="F252">
            <v>0</v>
          </cell>
        </row>
        <row r="253">
          <cell r="B253" t="str">
            <v>247</v>
          </cell>
          <cell r="F253">
            <v>55</v>
          </cell>
        </row>
        <row r="254">
          <cell r="B254" t="str">
            <v>248</v>
          </cell>
          <cell r="F254">
            <v>109</v>
          </cell>
        </row>
        <row r="255">
          <cell r="B255" t="str">
            <v>249</v>
          </cell>
          <cell r="F255">
            <v>82</v>
          </cell>
        </row>
        <row r="256">
          <cell r="B256" t="str">
            <v>250</v>
          </cell>
          <cell r="F256">
            <v>0</v>
          </cell>
        </row>
        <row r="257">
          <cell r="B257" t="str">
            <v>251</v>
          </cell>
          <cell r="F257">
            <v>82</v>
          </cell>
        </row>
        <row r="258">
          <cell r="B258" t="str">
            <v>252</v>
          </cell>
          <cell r="F258">
            <v>0</v>
          </cell>
        </row>
        <row r="259">
          <cell r="B259" t="str">
            <v>253</v>
          </cell>
          <cell r="F259">
            <v>0</v>
          </cell>
        </row>
        <row r="260">
          <cell r="B260" t="str">
            <v>254</v>
          </cell>
          <cell r="F260">
            <v>940</v>
          </cell>
        </row>
        <row r="261">
          <cell r="B261" t="str">
            <v>255</v>
          </cell>
          <cell r="F261">
            <v>0</v>
          </cell>
        </row>
        <row r="262">
          <cell r="B262" t="str">
            <v>256</v>
          </cell>
          <cell r="F262">
            <v>150</v>
          </cell>
        </row>
        <row r="263">
          <cell r="B263" t="str">
            <v>257</v>
          </cell>
          <cell r="F263">
            <v>170</v>
          </cell>
        </row>
        <row r="264">
          <cell r="B264" t="str">
            <v>258</v>
          </cell>
          <cell r="F264">
            <v>620</v>
          </cell>
        </row>
        <row r="265">
          <cell r="B265" t="str">
            <v>259</v>
          </cell>
          <cell r="F265">
            <v>65</v>
          </cell>
        </row>
        <row r="266">
          <cell r="B266" t="str">
            <v>260</v>
          </cell>
          <cell r="F266">
            <v>0</v>
          </cell>
        </row>
        <row r="267">
          <cell r="B267" t="str">
            <v>261</v>
          </cell>
          <cell r="F267">
            <v>0</v>
          </cell>
        </row>
        <row r="268">
          <cell r="B268" t="str">
            <v>262</v>
          </cell>
          <cell r="F268">
            <v>65</v>
          </cell>
        </row>
        <row r="269">
          <cell r="B269" t="str">
            <v>263</v>
          </cell>
          <cell r="F269">
            <v>0</v>
          </cell>
        </row>
        <row r="270">
          <cell r="B270" t="str">
            <v>264</v>
          </cell>
          <cell r="F270">
            <v>70</v>
          </cell>
        </row>
        <row r="271">
          <cell r="B271" t="str">
            <v>265</v>
          </cell>
          <cell r="F271">
            <v>0</v>
          </cell>
        </row>
        <row r="272">
          <cell r="B272" t="str">
            <v>266</v>
          </cell>
          <cell r="F272">
            <v>70</v>
          </cell>
        </row>
        <row r="273">
          <cell r="B273" t="str">
            <v>267</v>
          </cell>
          <cell r="F273">
            <v>0</v>
          </cell>
        </row>
        <row r="274">
          <cell r="B274" t="str">
            <v>268</v>
          </cell>
          <cell r="F274">
            <v>0</v>
          </cell>
        </row>
        <row r="275">
          <cell r="B275" t="str">
            <v>269</v>
          </cell>
          <cell r="F275">
            <v>80</v>
          </cell>
        </row>
        <row r="276">
          <cell r="B276" t="str">
            <v>270</v>
          </cell>
          <cell r="F276">
            <v>0</v>
          </cell>
        </row>
        <row r="277">
          <cell r="B277" t="str">
            <v>271</v>
          </cell>
          <cell r="F277">
            <v>80</v>
          </cell>
        </row>
        <row r="278">
          <cell r="B278" t="str">
            <v>272</v>
          </cell>
          <cell r="F278">
            <v>0</v>
          </cell>
        </row>
        <row r="279">
          <cell r="B279" t="str">
            <v>273</v>
          </cell>
          <cell r="F279">
            <v>0</v>
          </cell>
        </row>
        <row r="280">
          <cell r="B280" t="str">
            <v>274</v>
          </cell>
          <cell r="F280">
            <v>97</v>
          </cell>
        </row>
        <row r="281">
          <cell r="B281" t="str">
            <v>275</v>
          </cell>
          <cell r="F281">
            <v>0</v>
          </cell>
        </row>
        <row r="282">
          <cell r="B282" t="str">
            <v>276</v>
          </cell>
          <cell r="F282">
            <v>0</v>
          </cell>
        </row>
        <row r="283">
          <cell r="B283" t="str">
            <v>277</v>
          </cell>
          <cell r="F283">
            <v>97</v>
          </cell>
        </row>
        <row r="284">
          <cell r="B284" t="str">
            <v>278</v>
          </cell>
          <cell r="F284">
            <v>0</v>
          </cell>
        </row>
        <row r="285">
          <cell r="B285" t="str">
            <v>279</v>
          </cell>
          <cell r="F285">
            <v>90</v>
          </cell>
        </row>
        <row r="286">
          <cell r="B286" t="str">
            <v>280</v>
          </cell>
          <cell r="F286">
            <v>0</v>
          </cell>
        </row>
        <row r="287">
          <cell r="B287" t="str">
            <v>281</v>
          </cell>
          <cell r="F287">
            <v>70</v>
          </cell>
        </row>
        <row r="288">
          <cell r="B288" t="str">
            <v>282</v>
          </cell>
          <cell r="F288">
            <v>20</v>
          </cell>
        </row>
        <row r="289">
          <cell r="B289" t="str">
            <v>283</v>
          </cell>
          <cell r="F289">
            <v>0</v>
          </cell>
        </row>
        <row r="290">
          <cell r="B290" t="str">
            <v>284</v>
          </cell>
          <cell r="F290">
            <v>454</v>
          </cell>
        </row>
        <row r="291">
          <cell r="B291" t="str">
            <v>285</v>
          </cell>
          <cell r="F291">
            <v>0</v>
          </cell>
        </row>
        <row r="292">
          <cell r="B292" t="str">
            <v>286</v>
          </cell>
          <cell r="F292">
            <v>110</v>
          </cell>
        </row>
        <row r="293">
          <cell r="B293" t="str">
            <v>287</v>
          </cell>
          <cell r="F293">
            <v>0</v>
          </cell>
        </row>
        <row r="294">
          <cell r="B294" t="str">
            <v>288</v>
          </cell>
          <cell r="F294">
            <v>344</v>
          </cell>
        </row>
        <row r="295">
          <cell r="B295" t="str">
            <v>289</v>
          </cell>
          <cell r="F295">
            <v>40</v>
          </cell>
        </row>
        <row r="296">
          <cell r="B296" t="str">
            <v>290</v>
          </cell>
          <cell r="F296">
            <v>0</v>
          </cell>
        </row>
        <row r="297">
          <cell r="B297" t="str">
            <v>291</v>
          </cell>
          <cell r="F297">
            <v>0</v>
          </cell>
        </row>
        <row r="298">
          <cell r="B298" t="str">
            <v>292</v>
          </cell>
          <cell r="F298">
            <v>40</v>
          </cell>
        </row>
        <row r="299">
          <cell r="B299" t="str">
            <v>293</v>
          </cell>
          <cell r="F299">
            <v>0</v>
          </cell>
        </row>
        <row r="300">
          <cell r="B300" t="str">
            <v>294</v>
          </cell>
          <cell r="F300">
            <v>629</v>
          </cell>
        </row>
        <row r="301">
          <cell r="B301" t="str">
            <v>295</v>
          </cell>
          <cell r="F301">
            <v>0</v>
          </cell>
        </row>
        <row r="302">
          <cell r="B302" t="str">
            <v>296</v>
          </cell>
          <cell r="F302">
            <v>195</v>
          </cell>
        </row>
        <row r="303">
          <cell r="B303" t="str">
            <v>297</v>
          </cell>
          <cell r="F303">
            <v>0</v>
          </cell>
        </row>
        <row r="304">
          <cell r="B304" t="str">
            <v>298</v>
          </cell>
          <cell r="F304">
            <v>434</v>
          </cell>
        </row>
        <row r="305">
          <cell r="B305" t="str">
            <v>299</v>
          </cell>
          <cell r="F305">
            <v>48</v>
          </cell>
        </row>
        <row r="306">
          <cell r="B306" t="str">
            <v>300</v>
          </cell>
          <cell r="F306">
            <v>0</v>
          </cell>
        </row>
        <row r="307">
          <cell r="B307" t="str">
            <v>301</v>
          </cell>
          <cell r="F307">
            <v>48</v>
          </cell>
        </row>
        <row r="308">
          <cell r="B308" t="str">
            <v>302</v>
          </cell>
          <cell r="F308">
            <v>0</v>
          </cell>
        </row>
        <row r="309">
          <cell r="B309" t="str">
            <v>303</v>
          </cell>
          <cell r="F309">
            <v>0</v>
          </cell>
        </row>
        <row r="310">
          <cell r="B310" t="str">
            <v>304</v>
          </cell>
          <cell r="F310">
            <v>364</v>
          </cell>
        </row>
        <row r="311">
          <cell r="B311" t="str">
            <v>305</v>
          </cell>
          <cell r="F311">
            <v>0</v>
          </cell>
        </row>
        <row r="312">
          <cell r="B312" t="str">
            <v>306</v>
          </cell>
          <cell r="F312">
            <v>0</v>
          </cell>
        </row>
        <row r="313">
          <cell r="B313" t="str">
            <v>307</v>
          </cell>
          <cell r="F313">
            <v>30</v>
          </cell>
        </row>
        <row r="314">
          <cell r="B314" t="str">
            <v>308</v>
          </cell>
          <cell r="F314">
            <v>334</v>
          </cell>
        </row>
        <row r="315">
          <cell r="B315" t="str">
            <v>309</v>
          </cell>
          <cell r="F315">
            <v>1044.08</v>
          </cell>
        </row>
        <row r="316">
          <cell r="B316" t="str">
            <v>310</v>
          </cell>
          <cell r="F316">
            <v>954.08</v>
          </cell>
        </row>
        <row r="317">
          <cell r="B317" t="str">
            <v>311</v>
          </cell>
          <cell r="F317">
            <v>90</v>
          </cell>
        </row>
        <row r="318">
          <cell r="B318" t="str">
            <v>312</v>
          </cell>
          <cell r="F318">
            <v>0</v>
          </cell>
        </row>
        <row r="319">
          <cell r="B319" t="str">
            <v>313</v>
          </cell>
          <cell r="F319">
            <v>0</v>
          </cell>
        </row>
        <row r="320">
          <cell r="B320" t="str">
            <v>314</v>
          </cell>
          <cell r="F320">
            <v>85</v>
          </cell>
        </row>
        <row r="321">
          <cell r="B321" t="str">
            <v>315</v>
          </cell>
          <cell r="F321">
            <v>0</v>
          </cell>
        </row>
        <row r="322">
          <cell r="B322" t="str">
            <v>316</v>
          </cell>
          <cell r="F322">
            <v>0</v>
          </cell>
        </row>
        <row r="323">
          <cell r="B323" t="str">
            <v>317</v>
          </cell>
          <cell r="F323">
            <v>85</v>
          </cell>
        </row>
        <row r="324">
          <cell r="B324" t="str">
            <v>318</v>
          </cell>
          <cell r="F324">
            <v>0</v>
          </cell>
        </row>
        <row r="325">
          <cell r="B325" t="str">
            <v>319</v>
          </cell>
          <cell r="F325">
            <v>55</v>
          </cell>
        </row>
        <row r="326">
          <cell r="B326" t="str">
            <v>320</v>
          </cell>
          <cell r="F326">
            <v>0</v>
          </cell>
        </row>
        <row r="327">
          <cell r="B327" t="str">
            <v>321</v>
          </cell>
          <cell r="F327">
            <v>55</v>
          </cell>
        </row>
        <row r="328">
          <cell r="B328" t="str">
            <v>322</v>
          </cell>
          <cell r="F328">
            <v>0</v>
          </cell>
        </row>
        <row r="329">
          <cell r="B329" t="str">
            <v>323</v>
          </cell>
          <cell r="F329">
            <v>0</v>
          </cell>
        </row>
        <row r="330">
          <cell r="B330" t="str">
            <v>324</v>
          </cell>
          <cell r="F330">
            <v>40</v>
          </cell>
        </row>
        <row r="331">
          <cell r="B331" t="str">
            <v>325</v>
          </cell>
          <cell r="F331">
            <v>0</v>
          </cell>
        </row>
        <row r="332">
          <cell r="B332" t="str">
            <v>326</v>
          </cell>
          <cell r="F332">
            <v>40</v>
          </cell>
        </row>
        <row r="333">
          <cell r="B333" t="str">
            <v>327</v>
          </cell>
          <cell r="F333">
            <v>0</v>
          </cell>
        </row>
        <row r="334">
          <cell r="B334" t="str">
            <v>328</v>
          </cell>
          <cell r="F334">
            <v>0</v>
          </cell>
        </row>
        <row r="335">
          <cell r="B335" t="str">
            <v>329</v>
          </cell>
          <cell r="F335">
            <v>400</v>
          </cell>
        </row>
        <row r="336">
          <cell r="B336" t="str">
            <v>330</v>
          </cell>
          <cell r="F336">
            <v>0</v>
          </cell>
        </row>
        <row r="337">
          <cell r="B337" t="str">
            <v>331</v>
          </cell>
          <cell r="F337">
            <v>0</v>
          </cell>
        </row>
        <row r="338">
          <cell r="B338" t="str">
            <v>332</v>
          </cell>
          <cell r="F338">
            <v>55</v>
          </cell>
        </row>
        <row r="339">
          <cell r="B339" t="str">
            <v>333</v>
          </cell>
          <cell r="F339">
            <v>345</v>
          </cell>
        </row>
        <row r="340">
          <cell r="B340" t="str">
            <v>334</v>
          </cell>
          <cell r="F340">
            <v>55</v>
          </cell>
        </row>
        <row r="341">
          <cell r="B341" t="str">
            <v>335</v>
          </cell>
          <cell r="F341">
            <v>0</v>
          </cell>
        </row>
        <row r="342">
          <cell r="B342" t="str">
            <v>336</v>
          </cell>
          <cell r="F342">
            <v>0</v>
          </cell>
        </row>
        <row r="343">
          <cell r="B343" t="str">
            <v>337</v>
          </cell>
          <cell r="F343">
            <v>55</v>
          </cell>
        </row>
        <row r="344">
          <cell r="B344" t="str">
            <v>338</v>
          </cell>
          <cell r="F344">
            <v>0</v>
          </cell>
        </row>
        <row r="345">
          <cell r="B345" t="str">
            <v>339</v>
          </cell>
          <cell r="F345">
            <v>20</v>
          </cell>
        </row>
        <row r="346">
          <cell r="B346" t="str">
            <v>340</v>
          </cell>
          <cell r="F346">
            <v>0</v>
          </cell>
        </row>
        <row r="347">
          <cell r="B347" t="str">
            <v>341</v>
          </cell>
          <cell r="F347">
            <v>20</v>
          </cell>
        </row>
        <row r="348">
          <cell r="B348" t="str">
            <v>342</v>
          </cell>
          <cell r="F348">
            <v>0</v>
          </cell>
        </row>
        <row r="349">
          <cell r="B349" t="str">
            <v>343</v>
          </cell>
          <cell r="F349">
            <v>0</v>
          </cell>
        </row>
        <row r="350">
          <cell r="B350" t="str">
            <v>344</v>
          </cell>
          <cell r="F350">
            <v>55</v>
          </cell>
        </row>
        <row r="351">
          <cell r="B351" t="str">
            <v>345</v>
          </cell>
          <cell r="F351">
            <v>0</v>
          </cell>
        </row>
        <row r="352">
          <cell r="B352" t="str">
            <v>346</v>
          </cell>
          <cell r="F352">
            <v>55</v>
          </cell>
        </row>
        <row r="353">
          <cell r="B353" t="str">
            <v>347</v>
          </cell>
          <cell r="F353">
            <v>0</v>
          </cell>
        </row>
        <row r="354">
          <cell r="B354" t="str">
            <v>348</v>
          </cell>
          <cell r="F354">
            <v>0</v>
          </cell>
        </row>
        <row r="355">
          <cell r="B355" t="str">
            <v>349</v>
          </cell>
          <cell r="F355">
            <v>488</v>
          </cell>
        </row>
        <row r="356">
          <cell r="B356" t="str">
            <v>350</v>
          </cell>
          <cell r="F356">
            <v>0</v>
          </cell>
        </row>
        <row r="357">
          <cell r="B357" t="str">
            <v>351</v>
          </cell>
          <cell r="F357">
            <v>165</v>
          </cell>
        </row>
        <row r="358">
          <cell r="B358" t="str">
            <v>352</v>
          </cell>
          <cell r="F358">
            <v>0</v>
          </cell>
        </row>
        <row r="359">
          <cell r="B359" t="str">
            <v>353</v>
          </cell>
          <cell r="F359">
            <v>323</v>
          </cell>
        </row>
        <row r="360">
          <cell r="B360" t="str">
            <v>354</v>
          </cell>
          <cell r="F360">
            <v>460</v>
          </cell>
        </row>
        <row r="361">
          <cell r="B361" t="str">
            <v>355</v>
          </cell>
          <cell r="F361">
            <v>0</v>
          </cell>
        </row>
        <row r="362">
          <cell r="B362" t="str">
            <v>356</v>
          </cell>
          <cell r="F362">
            <v>0</v>
          </cell>
        </row>
        <row r="363">
          <cell r="B363" t="str">
            <v>357</v>
          </cell>
          <cell r="F363">
            <v>22</v>
          </cell>
        </row>
        <row r="364">
          <cell r="B364" t="str">
            <v>358</v>
          </cell>
          <cell r="F364">
            <v>438</v>
          </cell>
        </row>
        <row r="365">
          <cell r="B365" t="str">
            <v>359</v>
          </cell>
          <cell r="F365">
            <v>40</v>
          </cell>
        </row>
        <row r="366">
          <cell r="B366" t="str">
            <v>360</v>
          </cell>
          <cell r="F366">
            <v>0</v>
          </cell>
        </row>
        <row r="367">
          <cell r="B367" t="str">
            <v>361</v>
          </cell>
          <cell r="F367">
            <v>0</v>
          </cell>
        </row>
        <row r="368">
          <cell r="B368" t="str">
            <v>362</v>
          </cell>
          <cell r="F368">
            <v>40</v>
          </cell>
        </row>
        <row r="369">
          <cell r="B369" t="str">
            <v>363</v>
          </cell>
          <cell r="F369">
            <v>0</v>
          </cell>
        </row>
        <row r="370">
          <cell r="B370" t="str">
            <v>364</v>
          </cell>
          <cell r="F370">
            <v>115</v>
          </cell>
        </row>
        <row r="371">
          <cell r="B371" t="str">
            <v>365</v>
          </cell>
          <cell r="F371">
            <v>0</v>
          </cell>
        </row>
        <row r="372">
          <cell r="B372" t="str">
            <v>366</v>
          </cell>
          <cell r="F372">
            <v>115</v>
          </cell>
        </row>
        <row r="373">
          <cell r="B373" t="str">
            <v>367</v>
          </cell>
          <cell r="F373">
            <v>0</v>
          </cell>
        </row>
        <row r="374">
          <cell r="B374" t="str">
            <v>368</v>
          </cell>
          <cell r="F374">
            <v>0</v>
          </cell>
        </row>
        <row r="375">
          <cell r="B375" t="str">
            <v>369</v>
          </cell>
          <cell r="F375">
            <v>45000</v>
          </cell>
        </row>
        <row r="376">
          <cell r="B376" t="str">
            <v>370</v>
          </cell>
        </row>
        <row r="377">
          <cell r="B377" t="str">
            <v>371</v>
          </cell>
          <cell r="F377">
            <v>15000</v>
          </cell>
        </row>
        <row r="378">
          <cell r="B378" t="str">
            <v>372</v>
          </cell>
          <cell r="F378">
            <v>15000</v>
          </cell>
        </row>
        <row r="379">
          <cell r="B379" t="str">
            <v>373</v>
          </cell>
          <cell r="F379">
            <v>15000</v>
          </cell>
        </row>
        <row r="380">
          <cell r="B380" t="str">
            <v>374</v>
          </cell>
          <cell r="F380">
            <v>55</v>
          </cell>
        </row>
        <row r="381">
          <cell r="B381" t="str">
            <v>375</v>
          </cell>
          <cell r="F381">
            <v>0</v>
          </cell>
        </row>
        <row r="382">
          <cell r="B382" t="str">
            <v>376</v>
          </cell>
          <cell r="F382">
            <v>55</v>
          </cell>
        </row>
        <row r="383">
          <cell r="B383" t="str">
            <v>377</v>
          </cell>
          <cell r="F383">
            <v>0</v>
          </cell>
        </row>
        <row r="384">
          <cell r="B384" t="str">
            <v>378</v>
          </cell>
          <cell r="F384">
            <v>0</v>
          </cell>
        </row>
        <row r="385">
          <cell r="B385" t="str">
            <v>379</v>
          </cell>
          <cell r="F385">
            <v>250</v>
          </cell>
        </row>
        <row r="386">
          <cell r="B386" t="str">
            <v>380</v>
          </cell>
          <cell r="F386">
            <v>0</v>
          </cell>
        </row>
        <row r="387">
          <cell r="B387" t="str">
            <v>381</v>
          </cell>
          <cell r="F387">
            <v>0</v>
          </cell>
        </row>
        <row r="388">
          <cell r="B388" t="str">
            <v>382</v>
          </cell>
          <cell r="F388">
            <v>250</v>
          </cell>
        </row>
        <row r="389">
          <cell r="B389" t="str">
            <v>383</v>
          </cell>
          <cell r="F389">
            <v>0</v>
          </cell>
        </row>
        <row r="390">
          <cell r="B390" t="str">
            <v>384</v>
          </cell>
          <cell r="F390">
            <v>26638.25</v>
          </cell>
        </row>
        <row r="391">
          <cell r="B391" t="str">
            <v>385</v>
          </cell>
          <cell r="F391">
            <v>26162.25</v>
          </cell>
        </row>
        <row r="392">
          <cell r="B392" t="str">
            <v>386</v>
          </cell>
          <cell r="F392">
            <v>0</v>
          </cell>
        </row>
        <row r="393">
          <cell r="B393" t="str">
            <v>387</v>
          </cell>
          <cell r="F393">
            <v>250</v>
          </cell>
        </row>
        <row r="394">
          <cell r="B394" t="str">
            <v>388</v>
          </cell>
          <cell r="F394">
            <v>226</v>
          </cell>
        </row>
        <row r="395">
          <cell r="B395" t="str">
            <v>389</v>
          </cell>
          <cell r="F395">
            <v>272</v>
          </cell>
        </row>
        <row r="396">
          <cell r="B396" t="str">
            <v>390</v>
          </cell>
          <cell r="F396">
            <v>0</v>
          </cell>
        </row>
        <row r="397">
          <cell r="B397" t="str">
            <v>391</v>
          </cell>
          <cell r="F397">
            <v>150</v>
          </cell>
        </row>
        <row r="398">
          <cell r="B398" t="str">
            <v>392</v>
          </cell>
          <cell r="F398">
            <v>122</v>
          </cell>
        </row>
        <row r="399">
          <cell r="B399" t="str">
            <v>393</v>
          </cell>
          <cell r="F399">
            <v>0</v>
          </cell>
        </row>
        <row r="400">
          <cell r="B400" t="str">
            <v>394</v>
          </cell>
          <cell r="F400">
            <v>195</v>
          </cell>
        </row>
        <row r="401">
          <cell r="B401" t="str">
            <v>395</v>
          </cell>
          <cell r="F401">
            <v>0</v>
          </cell>
        </row>
        <row r="402">
          <cell r="B402" t="str">
            <v>396</v>
          </cell>
          <cell r="F402">
            <v>40</v>
          </cell>
        </row>
        <row r="403">
          <cell r="B403" t="str">
            <v>397</v>
          </cell>
          <cell r="F403">
            <v>155</v>
          </cell>
        </row>
        <row r="404">
          <cell r="B404" t="str">
            <v>398</v>
          </cell>
          <cell r="F404">
            <v>0</v>
          </cell>
        </row>
        <row r="405">
          <cell r="B405" t="str">
            <v>399</v>
          </cell>
          <cell r="F405">
            <v>273.5</v>
          </cell>
        </row>
        <row r="406">
          <cell r="B406" t="str">
            <v>400</v>
          </cell>
          <cell r="F406">
            <v>153.5</v>
          </cell>
        </row>
        <row r="407">
          <cell r="B407" t="str">
            <v>401</v>
          </cell>
          <cell r="F407">
            <v>120</v>
          </cell>
        </row>
        <row r="408">
          <cell r="B408" t="str">
            <v>402</v>
          </cell>
          <cell r="F408">
            <v>0</v>
          </cell>
        </row>
        <row r="409">
          <cell r="B409" t="str">
            <v>403</v>
          </cell>
          <cell r="F409">
            <v>0</v>
          </cell>
        </row>
        <row r="410">
          <cell r="B410" t="str">
            <v>404</v>
          </cell>
          <cell r="F410">
            <v>100</v>
          </cell>
        </row>
        <row r="411">
          <cell r="B411" t="str">
            <v>405</v>
          </cell>
          <cell r="F411">
            <v>0</v>
          </cell>
        </row>
        <row r="412">
          <cell r="B412" t="str">
            <v>406</v>
          </cell>
          <cell r="F412">
            <v>60</v>
          </cell>
        </row>
        <row r="413">
          <cell r="B413" t="str">
            <v>407</v>
          </cell>
          <cell r="F413">
            <v>40</v>
          </cell>
        </row>
        <row r="414">
          <cell r="B414" t="str">
            <v>408</v>
          </cell>
          <cell r="F414">
            <v>0</v>
          </cell>
        </row>
        <row r="415">
          <cell r="B415" t="str">
            <v>409</v>
          </cell>
          <cell r="F415">
            <v>26162</v>
          </cell>
        </row>
        <row r="416">
          <cell r="B416" t="str">
            <v>410</v>
          </cell>
          <cell r="F416">
            <v>0</v>
          </cell>
        </row>
        <row r="417">
          <cell r="B417" t="str">
            <v>411</v>
          </cell>
          <cell r="F417">
            <v>26162</v>
          </cell>
        </row>
        <row r="418">
          <cell r="B418" t="str">
            <v>412</v>
          </cell>
          <cell r="F418">
            <v>0</v>
          </cell>
        </row>
        <row r="419">
          <cell r="B419" t="str">
            <v>413</v>
          </cell>
          <cell r="F419">
            <v>0</v>
          </cell>
        </row>
        <row r="420">
          <cell r="B420" t="str">
            <v>414</v>
          </cell>
          <cell r="F420">
            <v>10000</v>
          </cell>
        </row>
        <row r="421">
          <cell r="B421" t="str">
            <v>415</v>
          </cell>
          <cell r="F421">
            <v>10000</v>
          </cell>
        </row>
        <row r="422">
          <cell r="B422" t="str">
            <v>416</v>
          </cell>
          <cell r="F422">
            <v>0</v>
          </cell>
        </row>
        <row r="423">
          <cell r="B423" t="str">
            <v>417</v>
          </cell>
          <cell r="F423">
            <v>0</v>
          </cell>
        </row>
        <row r="424">
          <cell r="B424" t="str">
            <v>418</v>
          </cell>
          <cell r="F424">
            <v>0</v>
          </cell>
        </row>
        <row r="425">
          <cell r="B425" t="str">
            <v>419</v>
          </cell>
          <cell r="F425">
            <v>35000</v>
          </cell>
        </row>
        <row r="426">
          <cell r="B426" t="str">
            <v>420</v>
          </cell>
          <cell r="F426">
            <v>0</v>
          </cell>
        </row>
        <row r="427">
          <cell r="B427" t="str">
            <v>421</v>
          </cell>
          <cell r="F427">
            <v>0</v>
          </cell>
        </row>
        <row r="428">
          <cell r="B428" t="str">
            <v>422</v>
          </cell>
          <cell r="F428">
            <v>0</v>
          </cell>
        </row>
        <row r="429">
          <cell r="B429" t="str">
            <v>423</v>
          </cell>
          <cell r="F429">
            <v>35000</v>
          </cell>
        </row>
        <row r="430">
          <cell r="B430" t="str">
            <v>424</v>
          </cell>
          <cell r="F430">
            <v>35000</v>
          </cell>
        </row>
        <row r="431">
          <cell r="B431" t="str">
            <v>425</v>
          </cell>
        </row>
        <row r="432">
          <cell r="B432" t="str">
            <v>426</v>
          </cell>
        </row>
        <row r="433">
          <cell r="B433" t="str">
            <v>427</v>
          </cell>
        </row>
        <row r="434">
          <cell r="B434" t="str">
            <v>428</v>
          </cell>
          <cell r="F434">
            <v>35000</v>
          </cell>
        </row>
        <row r="435">
          <cell r="B435" t="str">
            <v>429</v>
          </cell>
          <cell r="F435">
            <v>695</v>
          </cell>
        </row>
        <row r="436">
          <cell r="B436" t="str">
            <v>430</v>
          </cell>
          <cell r="F436">
            <v>695</v>
          </cell>
        </row>
        <row r="437">
          <cell r="B437" t="str">
            <v>431</v>
          </cell>
          <cell r="F437">
            <v>0</v>
          </cell>
        </row>
        <row r="438">
          <cell r="B438" t="str">
            <v>432</v>
          </cell>
          <cell r="F438">
            <v>0</v>
          </cell>
        </row>
        <row r="439">
          <cell r="B439" t="str">
            <v>433</v>
          </cell>
          <cell r="F439">
            <v>0</v>
          </cell>
        </row>
        <row r="440">
          <cell r="B440" t="str">
            <v>434</v>
          </cell>
          <cell r="F440">
            <v>446</v>
          </cell>
        </row>
        <row r="441">
          <cell r="B441" t="str">
            <v>435</v>
          </cell>
          <cell r="F441">
            <v>150</v>
          </cell>
        </row>
        <row r="442">
          <cell r="B442" t="str">
            <v>436</v>
          </cell>
          <cell r="F442">
            <v>70</v>
          </cell>
        </row>
        <row r="443">
          <cell r="B443" t="str">
            <v>437</v>
          </cell>
          <cell r="F443">
            <v>226</v>
          </cell>
        </row>
        <row r="444">
          <cell r="B444" t="str">
            <v>438</v>
          </cell>
          <cell r="F444">
            <v>0</v>
          </cell>
        </row>
        <row r="445">
          <cell r="B445" t="str">
            <v>439</v>
          </cell>
          <cell r="F445">
            <v>165</v>
          </cell>
        </row>
        <row r="446">
          <cell r="B446" t="str">
            <v>440</v>
          </cell>
          <cell r="F446">
            <v>165</v>
          </cell>
        </row>
        <row r="447">
          <cell r="B447" t="str">
            <v>441</v>
          </cell>
          <cell r="F447">
            <v>0</v>
          </cell>
        </row>
        <row r="448">
          <cell r="B448" t="str">
            <v>442</v>
          </cell>
          <cell r="F448">
            <v>0</v>
          </cell>
        </row>
        <row r="449">
          <cell r="B449" t="str">
            <v>443</v>
          </cell>
          <cell r="F449">
            <v>0</v>
          </cell>
        </row>
        <row r="450">
          <cell r="B450" t="str">
            <v>444</v>
          </cell>
          <cell r="F450">
            <v>484</v>
          </cell>
        </row>
        <row r="451">
          <cell r="B451" t="str">
            <v>445</v>
          </cell>
          <cell r="F451">
            <v>484</v>
          </cell>
        </row>
        <row r="452">
          <cell r="B452" t="str">
            <v>446</v>
          </cell>
          <cell r="F452">
            <v>0</v>
          </cell>
        </row>
        <row r="453">
          <cell r="B453" t="str">
            <v>447</v>
          </cell>
          <cell r="F453">
            <v>0</v>
          </cell>
        </row>
        <row r="454">
          <cell r="B454" t="str">
            <v>448</v>
          </cell>
          <cell r="F454">
            <v>0</v>
          </cell>
        </row>
        <row r="455">
          <cell r="B455" t="str">
            <v>449</v>
          </cell>
          <cell r="F455">
            <v>55</v>
          </cell>
        </row>
        <row r="456">
          <cell r="B456" t="str">
            <v>450</v>
          </cell>
          <cell r="F456">
            <v>55</v>
          </cell>
        </row>
        <row r="457">
          <cell r="B457" t="str">
            <v>451</v>
          </cell>
          <cell r="F457">
            <v>0</v>
          </cell>
        </row>
        <row r="458">
          <cell r="B458" t="str">
            <v>452</v>
          </cell>
          <cell r="F458">
            <v>0</v>
          </cell>
        </row>
        <row r="459">
          <cell r="B459" t="str">
            <v>453</v>
          </cell>
          <cell r="F459">
            <v>0</v>
          </cell>
        </row>
        <row r="460">
          <cell r="B460" t="str">
            <v>454</v>
          </cell>
          <cell r="F460">
            <v>80</v>
          </cell>
        </row>
        <row r="461">
          <cell r="B461" t="str">
            <v>455</v>
          </cell>
          <cell r="F461">
            <v>80</v>
          </cell>
        </row>
        <row r="462">
          <cell r="B462" t="str">
            <v>456</v>
          </cell>
          <cell r="F462">
            <v>0</v>
          </cell>
        </row>
        <row r="463">
          <cell r="B463" t="str">
            <v>457</v>
          </cell>
          <cell r="F463">
            <v>0</v>
          </cell>
        </row>
        <row r="464">
          <cell r="B464" t="str">
            <v>458</v>
          </cell>
          <cell r="F464">
            <v>0</v>
          </cell>
        </row>
        <row r="465">
          <cell r="B465" t="str">
            <v>459</v>
          </cell>
          <cell r="F465">
            <v>183</v>
          </cell>
        </row>
        <row r="466">
          <cell r="B466" t="str">
            <v>460</v>
          </cell>
          <cell r="F466">
            <v>183</v>
          </cell>
        </row>
        <row r="467">
          <cell r="B467" t="str">
            <v>461</v>
          </cell>
          <cell r="F467">
            <v>0</v>
          </cell>
        </row>
        <row r="468">
          <cell r="B468" t="str">
            <v>462</v>
          </cell>
          <cell r="F468">
            <v>0</v>
          </cell>
        </row>
        <row r="469">
          <cell r="B469" t="str">
            <v>463</v>
          </cell>
          <cell r="F469">
            <v>0</v>
          </cell>
        </row>
        <row r="470">
          <cell r="B470" t="str">
            <v>464</v>
          </cell>
          <cell r="F470">
            <v>1598</v>
          </cell>
        </row>
        <row r="471">
          <cell r="B471" t="str">
            <v>465</v>
          </cell>
          <cell r="F471">
            <v>200</v>
          </cell>
        </row>
        <row r="472">
          <cell r="B472" t="str">
            <v>466</v>
          </cell>
          <cell r="F472">
            <v>1398</v>
          </cell>
        </row>
        <row r="473">
          <cell r="B473" t="str">
            <v>467</v>
          </cell>
          <cell r="F473">
            <v>0</v>
          </cell>
        </row>
        <row r="474">
          <cell r="B474" t="str">
            <v>468</v>
          </cell>
          <cell r="F474">
            <v>0</v>
          </cell>
        </row>
        <row r="475">
          <cell r="B475" t="str">
            <v>469</v>
          </cell>
          <cell r="F475">
            <v>300</v>
          </cell>
        </row>
        <row r="476">
          <cell r="B476" t="str">
            <v>470</v>
          </cell>
          <cell r="F476">
            <v>0</v>
          </cell>
        </row>
        <row r="477">
          <cell r="B477" t="str">
            <v>471</v>
          </cell>
          <cell r="F477">
            <v>0</v>
          </cell>
        </row>
        <row r="478">
          <cell r="B478" t="str">
            <v>472</v>
          </cell>
          <cell r="F478">
            <v>300</v>
          </cell>
        </row>
        <row r="479">
          <cell r="B479" t="str">
            <v>473</v>
          </cell>
          <cell r="F479">
            <v>0</v>
          </cell>
        </row>
        <row r="480">
          <cell r="B480" t="str">
            <v>474</v>
          </cell>
          <cell r="F480">
            <v>2184</v>
          </cell>
        </row>
        <row r="481">
          <cell r="B481" t="str">
            <v>475</v>
          </cell>
          <cell r="F481">
            <v>734</v>
          </cell>
        </row>
        <row r="482">
          <cell r="B482" t="str">
            <v>476</v>
          </cell>
          <cell r="F482">
            <v>962</v>
          </cell>
        </row>
        <row r="483">
          <cell r="B483" t="str">
            <v>477</v>
          </cell>
          <cell r="F483">
            <v>488</v>
          </cell>
        </row>
        <row r="484">
          <cell r="B484" t="str">
            <v>478</v>
          </cell>
          <cell r="F484">
            <v>0</v>
          </cell>
        </row>
        <row r="485">
          <cell r="B485" t="str">
            <v>479</v>
          </cell>
          <cell r="F485">
            <v>3913</v>
          </cell>
        </row>
        <row r="486">
          <cell r="B486" t="str">
            <v>480</v>
          </cell>
          <cell r="F486">
            <v>1978</v>
          </cell>
        </row>
        <row r="487">
          <cell r="B487" t="str">
            <v>481</v>
          </cell>
          <cell r="F487">
            <v>1197</v>
          </cell>
        </row>
        <row r="488">
          <cell r="B488" t="str">
            <v>482</v>
          </cell>
          <cell r="F488">
            <v>738</v>
          </cell>
        </row>
        <row r="489">
          <cell r="B489" t="str">
            <v>483</v>
          </cell>
          <cell r="F489">
            <v>0</v>
          </cell>
        </row>
        <row r="490">
          <cell r="B490" t="str">
            <v>484</v>
          </cell>
          <cell r="F490">
            <v>3861</v>
          </cell>
        </row>
        <row r="491">
          <cell r="B491" t="str">
            <v>485</v>
          </cell>
          <cell r="F491">
            <v>2706</v>
          </cell>
        </row>
        <row r="492">
          <cell r="B492" t="str">
            <v>486</v>
          </cell>
          <cell r="F492">
            <v>0</v>
          </cell>
        </row>
        <row r="493">
          <cell r="B493" t="str">
            <v>487</v>
          </cell>
          <cell r="F493">
            <v>1155</v>
          </cell>
        </row>
        <row r="494">
          <cell r="B494" t="str">
            <v>488</v>
          </cell>
          <cell r="F494">
            <v>0</v>
          </cell>
        </row>
        <row r="495">
          <cell r="B495" t="str">
            <v>489</v>
          </cell>
          <cell r="F495">
            <v>3195</v>
          </cell>
        </row>
        <row r="496">
          <cell r="B496" t="str">
            <v>490</v>
          </cell>
          <cell r="F496">
            <v>1057</v>
          </cell>
        </row>
        <row r="497">
          <cell r="B497" t="str">
            <v>491</v>
          </cell>
          <cell r="F497">
            <v>1262</v>
          </cell>
        </row>
        <row r="498">
          <cell r="B498" t="str">
            <v>492</v>
          </cell>
          <cell r="F498">
            <v>876</v>
          </cell>
        </row>
        <row r="499">
          <cell r="B499" t="str">
            <v>493</v>
          </cell>
          <cell r="F499">
            <v>0</v>
          </cell>
        </row>
        <row r="500">
          <cell r="B500" t="str">
            <v>494</v>
          </cell>
          <cell r="F500">
            <v>1604</v>
          </cell>
        </row>
        <row r="501">
          <cell r="B501" t="str">
            <v>495</v>
          </cell>
          <cell r="F501">
            <v>426</v>
          </cell>
        </row>
        <row r="502">
          <cell r="B502" t="str">
            <v>496</v>
          </cell>
          <cell r="F502">
            <v>728</v>
          </cell>
        </row>
        <row r="503">
          <cell r="B503" t="str">
            <v>497</v>
          </cell>
          <cell r="F503">
            <v>450</v>
          </cell>
        </row>
        <row r="504">
          <cell r="B504" t="str">
            <v>498</v>
          </cell>
          <cell r="F504">
            <v>0</v>
          </cell>
        </row>
        <row r="505">
          <cell r="B505" t="str">
            <v>499</v>
          </cell>
          <cell r="F505">
            <v>2135</v>
          </cell>
        </row>
        <row r="506">
          <cell r="B506" t="str">
            <v>500</v>
          </cell>
          <cell r="F506">
            <v>2135</v>
          </cell>
        </row>
        <row r="507">
          <cell r="B507" t="str">
            <v>501</v>
          </cell>
          <cell r="F507">
            <v>0</v>
          </cell>
        </row>
        <row r="508">
          <cell r="B508" t="str">
            <v>502</v>
          </cell>
          <cell r="F508">
            <v>0</v>
          </cell>
        </row>
        <row r="509">
          <cell r="B509" t="str">
            <v>503</v>
          </cell>
          <cell r="F509">
            <v>0</v>
          </cell>
        </row>
        <row r="510">
          <cell r="B510" t="str">
            <v>504</v>
          </cell>
          <cell r="F510">
            <v>1182</v>
          </cell>
        </row>
        <row r="511">
          <cell r="B511" t="str">
            <v>505</v>
          </cell>
          <cell r="F511">
            <v>1182</v>
          </cell>
        </row>
        <row r="512">
          <cell r="B512" t="str">
            <v>506</v>
          </cell>
          <cell r="F512">
            <v>0</v>
          </cell>
        </row>
        <row r="513">
          <cell r="B513" t="str">
            <v>507</v>
          </cell>
          <cell r="F513">
            <v>0</v>
          </cell>
        </row>
        <row r="514">
          <cell r="B514" t="str">
            <v>508</v>
          </cell>
          <cell r="F514">
            <v>0</v>
          </cell>
        </row>
        <row r="515">
          <cell r="B515" t="str">
            <v>509</v>
          </cell>
          <cell r="F515">
            <v>1370</v>
          </cell>
        </row>
        <row r="516">
          <cell r="B516" t="str">
            <v>510</v>
          </cell>
          <cell r="F516">
            <v>1370</v>
          </cell>
        </row>
        <row r="517">
          <cell r="B517" t="str">
            <v>511</v>
          </cell>
          <cell r="F517">
            <v>0</v>
          </cell>
        </row>
        <row r="518">
          <cell r="B518" t="str">
            <v>512</v>
          </cell>
          <cell r="F518">
            <v>0</v>
          </cell>
        </row>
        <row r="519">
          <cell r="B519" t="str">
            <v>513</v>
          </cell>
          <cell r="F519">
            <v>0</v>
          </cell>
        </row>
        <row r="520">
          <cell r="B520" t="str">
            <v>514</v>
          </cell>
          <cell r="F520">
            <v>2739</v>
          </cell>
        </row>
        <row r="521">
          <cell r="B521" t="str">
            <v>515</v>
          </cell>
          <cell r="F521">
            <v>1252</v>
          </cell>
        </row>
        <row r="522">
          <cell r="B522" t="str">
            <v>516</v>
          </cell>
          <cell r="F522">
            <v>737</v>
          </cell>
        </row>
        <row r="523">
          <cell r="B523" t="str">
            <v>517</v>
          </cell>
          <cell r="F523">
            <v>750</v>
          </cell>
        </row>
        <row r="524">
          <cell r="B524" t="str">
            <v>518</v>
          </cell>
          <cell r="F524">
            <v>0</v>
          </cell>
        </row>
        <row r="525">
          <cell r="B525" t="str">
            <v>519</v>
          </cell>
          <cell r="F525">
            <v>21195</v>
          </cell>
        </row>
        <row r="526">
          <cell r="B526" t="str">
            <v>520</v>
          </cell>
          <cell r="F526">
            <v>1050</v>
          </cell>
        </row>
        <row r="527">
          <cell r="B527" t="str">
            <v>521</v>
          </cell>
          <cell r="F527">
            <v>19000</v>
          </cell>
        </row>
        <row r="528">
          <cell r="B528" t="str">
            <v>522</v>
          </cell>
          <cell r="F528">
            <v>1145</v>
          </cell>
        </row>
        <row r="529">
          <cell r="B529" t="str">
            <v>523</v>
          </cell>
          <cell r="F529">
            <v>0</v>
          </cell>
        </row>
        <row r="530">
          <cell r="B530" t="str">
            <v>524</v>
          </cell>
          <cell r="F530">
            <v>192</v>
          </cell>
        </row>
        <row r="531">
          <cell r="B531" t="str">
            <v>525</v>
          </cell>
          <cell r="F531">
            <v>0</v>
          </cell>
        </row>
        <row r="532">
          <cell r="B532" t="str">
            <v>526</v>
          </cell>
          <cell r="F532">
            <v>192</v>
          </cell>
        </row>
        <row r="533">
          <cell r="B533" t="str">
            <v>527</v>
          </cell>
          <cell r="F533">
            <v>0</v>
          </cell>
        </row>
        <row r="534">
          <cell r="B534" t="str">
            <v>528</v>
          </cell>
          <cell r="F534">
            <v>0</v>
          </cell>
        </row>
        <row r="535">
          <cell r="B535" t="str">
            <v>529</v>
          </cell>
          <cell r="F535">
            <v>618</v>
          </cell>
        </row>
        <row r="536">
          <cell r="B536" t="str">
            <v>530</v>
          </cell>
          <cell r="F536">
            <v>0</v>
          </cell>
        </row>
        <row r="537">
          <cell r="B537" t="str">
            <v>531</v>
          </cell>
          <cell r="F537">
            <v>168</v>
          </cell>
        </row>
        <row r="538">
          <cell r="B538" t="str">
            <v>532</v>
          </cell>
          <cell r="F538">
            <v>450</v>
          </cell>
        </row>
        <row r="539">
          <cell r="B539" t="str">
            <v>533</v>
          </cell>
          <cell r="F539">
            <v>0</v>
          </cell>
        </row>
        <row r="540">
          <cell r="B540" t="str">
            <v>534</v>
          </cell>
          <cell r="F540">
            <v>3650</v>
          </cell>
        </row>
        <row r="541">
          <cell r="B541" t="str">
            <v>535</v>
          </cell>
          <cell r="F541">
            <v>1450</v>
          </cell>
        </row>
        <row r="542">
          <cell r="B542" t="str">
            <v>536</v>
          </cell>
          <cell r="F542">
            <v>1100</v>
          </cell>
        </row>
        <row r="543">
          <cell r="B543" t="str">
            <v>537</v>
          </cell>
          <cell r="F543">
            <v>1100</v>
          </cell>
        </row>
        <row r="544">
          <cell r="B544" t="str">
            <v>538</v>
          </cell>
          <cell r="F544">
            <v>0</v>
          </cell>
        </row>
        <row r="545">
          <cell r="B545" t="str">
            <v>539</v>
          </cell>
          <cell r="F545">
            <v>1364</v>
          </cell>
        </row>
        <row r="546">
          <cell r="B546" t="str">
            <v>540</v>
          </cell>
          <cell r="F546">
            <v>1364</v>
          </cell>
        </row>
        <row r="547">
          <cell r="B547" t="str">
            <v>541</v>
          </cell>
          <cell r="F547">
            <v>0</v>
          </cell>
        </row>
        <row r="548">
          <cell r="B548" t="str">
            <v>542</v>
          </cell>
          <cell r="F548">
            <v>0</v>
          </cell>
        </row>
        <row r="549">
          <cell r="B549" t="str">
            <v>543</v>
          </cell>
          <cell r="F549">
            <v>0</v>
          </cell>
        </row>
        <row r="550">
          <cell r="B550" t="str">
            <v>544</v>
          </cell>
          <cell r="F550">
            <v>46</v>
          </cell>
        </row>
        <row r="551">
          <cell r="B551" t="str">
            <v>545</v>
          </cell>
          <cell r="F551">
            <v>46</v>
          </cell>
        </row>
        <row r="552">
          <cell r="B552" t="str">
            <v>546</v>
          </cell>
          <cell r="F552">
            <v>0</v>
          </cell>
        </row>
        <row r="553">
          <cell r="B553" t="str">
            <v>547</v>
          </cell>
          <cell r="F553">
            <v>0</v>
          </cell>
        </row>
        <row r="554">
          <cell r="B554" t="str">
            <v>548</v>
          </cell>
          <cell r="F554">
            <v>0</v>
          </cell>
        </row>
        <row r="555">
          <cell r="B555" t="str">
            <v>549</v>
          </cell>
          <cell r="F555">
            <v>3123</v>
          </cell>
        </row>
        <row r="556">
          <cell r="B556" t="str">
            <v>550</v>
          </cell>
          <cell r="F556">
            <v>0</v>
          </cell>
        </row>
        <row r="557">
          <cell r="B557" t="str">
            <v>551</v>
          </cell>
          <cell r="F557">
            <v>2197</v>
          </cell>
        </row>
        <row r="558">
          <cell r="B558" t="str">
            <v>552</v>
          </cell>
          <cell r="F558">
            <v>926</v>
          </cell>
        </row>
        <row r="559">
          <cell r="B559" t="str">
            <v>553</v>
          </cell>
          <cell r="F559">
            <v>0</v>
          </cell>
        </row>
        <row r="560">
          <cell r="B560" t="str">
            <v>554</v>
          </cell>
          <cell r="F560">
            <v>715</v>
          </cell>
        </row>
        <row r="561">
          <cell r="B561" t="str">
            <v>555</v>
          </cell>
          <cell r="F561">
            <v>0</v>
          </cell>
        </row>
        <row r="562">
          <cell r="B562" t="str">
            <v>556</v>
          </cell>
          <cell r="F562">
            <v>464</v>
          </cell>
        </row>
        <row r="563">
          <cell r="B563" t="str">
            <v>557</v>
          </cell>
          <cell r="F563">
            <v>251</v>
          </cell>
        </row>
        <row r="564">
          <cell r="B564" t="str">
            <v>558</v>
          </cell>
          <cell r="F564">
            <v>0</v>
          </cell>
        </row>
        <row r="565">
          <cell r="B565" t="str">
            <v>559</v>
          </cell>
          <cell r="F565">
            <v>838</v>
          </cell>
        </row>
        <row r="566">
          <cell r="B566" t="str">
            <v>560</v>
          </cell>
          <cell r="F566">
            <v>0</v>
          </cell>
        </row>
        <row r="567">
          <cell r="B567" t="str">
            <v>561</v>
          </cell>
          <cell r="F567">
            <v>544</v>
          </cell>
        </row>
        <row r="568">
          <cell r="B568" t="str">
            <v>562</v>
          </cell>
          <cell r="F568">
            <v>294</v>
          </cell>
        </row>
        <row r="569">
          <cell r="B569" t="str">
            <v>563</v>
          </cell>
          <cell r="F569">
            <v>0</v>
          </cell>
        </row>
        <row r="570">
          <cell r="B570" t="str">
            <v>564</v>
          </cell>
          <cell r="F570">
            <v>500</v>
          </cell>
        </row>
        <row r="571">
          <cell r="B571" t="str">
            <v>565</v>
          </cell>
          <cell r="F571">
            <v>500</v>
          </cell>
        </row>
        <row r="572">
          <cell r="B572" t="str">
            <v>566</v>
          </cell>
          <cell r="F572">
            <v>0</v>
          </cell>
        </row>
        <row r="573">
          <cell r="B573" t="str">
            <v>567</v>
          </cell>
          <cell r="F573">
            <v>0</v>
          </cell>
        </row>
        <row r="574">
          <cell r="B574" t="str">
            <v>568</v>
          </cell>
          <cell r="F574">
            <v>0</v>
          </cell>
        </row>
        <row r="575">
          <cell r="B575" t="str">
            <v>569</v>
          </cell>
          <cell r="F575">
            <v>1160</v>
          </cell>
        </row>
        <row r="576">
          <cell r="B576" t="str">
            <v>570</v>
          </cell>
          <cell r="F576">
            <v>1160</v>
          </cell>
        </row>
        <row r="577">
          <cell r="B577" t="str">
            <v>571</v>
          </cell>
          <cell r="F577">
            <v>0</v>
          </cell>
        </row>
        <row r="578">
          <cell r="B578" t="str">
            <v>572</v>
          </cell>
          <cell r="F578">
            <v>0</v>
          </cell>
        </row>
        <row r="579">
          <cell r="B579" t="str">
            <v>573</v>
          </cell>
          <cell r="F579">
            <v>0</v>
          </cell>
        </row>
        <row r="580">
          <cell r="B580" t="str">
            <v>574</v>
          </cell>
          <cell r="F580">
            <v>325</v>
          </cell>
        </row>
        <row r="581">
          <cell r="B581" t="str">
            <v>575</v>
          </cell>
          <cell r="F581">
            <v>325</v>
          </cell>
        </row>
        <row r="582">
          <cell r="B582" t="str">
            <v>576</v>
          </cell>
          <cell r="F582">
            <v>0</v>
          </cell>
        </row>
        <row r="583">
          <cell r="B583" t="str">
            <v>577</v>
          </cell>
          <cell r="F583">
            <v>0</v>
          </cell>
        </row>
        <row r="584">
          <cell r="B584" t="str">
            <v>578</v>
          </cell>
          <cell r="F584">
            <v>0</v>
          </cell>
        </row>
        <row r="585">
          <cell r="B585" t="str">
            <v>579</v>
          </cell>
          <cell r="F585">
            <v>285</v>
          </cell>
        </row>
        <row r="586">
          <cell r="B586" t="str">
            <v>580</v>
          </cell>
          <cell r="F586">
            <v>285</v>
          </cell>
        </row>
        <row r="587">
          <cell r="B587" t="str">
            <v>581</v>
          </cell>
          <cell r="F587">
            <v>0</v>
          </cell>
        </row>
        <row r="588">
          <cell r="B588" t="str">
            <v>582</v>
          </cell>
          <cell r="F588">
            <v>0</v>
          </cell>
        </row>
        <row r="589">
          <cell r="B589" t="str">
            <v>583</v>
          </cell>
          <cell r="F589">
            <v>0</v>
          </cell>
        </row>
        <row r="590">
          <cell r="B590" t="str">
            <v>584</v>
          </cell>
          <cell r="F590">
            <v>115</v>
          </cell>
        </row>
        <row r="591">
          <cell r="B591" t="str">
            <v>585</v>
          </cell>
          <cell r="F591">
            <v>115</v>
          </cell>
        </row>
        <row r="592">
          <cell r="B592" t="str">
            <v>586</v>
          </cell>
          <cell r="F592">
            <v>0</v>
          </cell>
        </row>
        <row r="593">
          <cell r="B593" t="str">
            <v>587</v>
          </cell>
          <cell r="F593">
            <v>0</v>
          </cell>
        </row>
        <row r="594">
          <cell r="B594" t="str">
            <v>588</v>
          </cell>
          <cell r="F594">
            <v>0</v>
          </cell>
        </row>
        <row r="595">
          <cell r="B595" t="str">
            <v>589</v>
          </cell>
          <cell r="F595">
            <v>325</v>
          </cell>
        </row>
        <row r="596">
          <cell r="B596" t="str">
            <v>590</v>
          </cell>
          <cell r="F596">
            <v>325</v>
          </cell>
        </row>
        <row r="597">
          <cell r="B597" t="str">
            <v>591</v>
          </cell>
          <cell r="F597">
            <v>0</v>
          </cell>
        </row>
        <row r="598">
          <cell r="B598" t="str">
            <v>592</v>
          </cell>
          <cell r="F598">
            <v>0</v>
          </cell>
        </row>
        <row r="599">
          <cell r="B599" t="str">
            <v>593</v>
          </cell>
          <cell r="F599">
            <v>0</v>
          </cell>
        </row>
        <row r="600">
          <cell r="B600" t="str">
            <v>594</v>
          </cell>
          <cell r="F600">
            <v>135</v>
          </cell>
        </row>
        <row r="601">
          <cell r="B601" t="str">
            <v>595</v>
          </cell>
          <cell r="F601">
            <v>135</v>
          </cell>
        </row>
        <row r="602">
          <cell r="B602" t="str">
            <v>596</v>
          </cell>
          <cell r="F602">
            <v>0</v>
          </cell>
        </row>
        <row r="603">
          <cell r="B603" t="str">
            <v>597</v>
          </cell>
          <cell r="F603">
            <v>0</v>
          </cell>
        </row>
        <row r="604">
          <cell r="B604" t="str">
            <v>598</v>
          </cell>
          <cell r="F604">
            <v>0</v>
          </cell>
        </row>
        <row r="605">
          <cell r="B605" t="str">
            <v>599</v>
          </cell>
          <cell r="F605">
            <v>433</v>
          </cell>
        </row>
        <row r="606">
          <cell r="B606" t="str">
            <v>600</v>
          </cell>
          <cell r="F606">
            <v>433</v>
          </cell>
        </row>
        <row r="607">
          <cell r="B607" t="str">
            <v>601</v>
          </cell>
          <cell r="F607">
            <v>0</v>
          </cell>
        </row>
        <row r="608">
          <cell r="B608" t="str">
            <v>602</v>
          </cell>
          <cell r="F608">
            <v>0</v>
          </cell>
        </row>
        <row r="609">
          <cell r="B609" t="str">
            <v>603</v>
          </cell>
          <cell r="F609">
            <v>0</v>
          </cell>
        </row>
        <row r="610">
          <cell r="B610" t="str">
            <v>604</v>
          </cell>
          <cell r="F610">
            <v>125</v>
          </cell>
        </row>
        <row r="611">
          <cell r="B611" t="str">
            <v>605</v>
          </cell>
          <cell r="F611">
            <v>125</v>
          </cell>
        </row>
        <row r="612">
          <cell r="B612" t="str">
            <v>606</v>
          </cell>
          <cell r="F612">
            <v>0</v>
          </cell>
        </row>
        <row r="613">
          <cell r="B613" t="str">
            <v>607</v>
          </cell>
          <cell r="F613">
            <v>0</v>
          </cell>
        </row>
        <row r="614">
          <cell r="B614" t="str">
            <v>608</v>
          </cell>
          <cell r="F614">
            <v>0</v>
          </cell>
        </row>
        <row r="615">
          <cell r="B615" t="str">
            <v>609</v>
          </cell>
          <cell r="F615">
            <v>313</v>
          </cell>
        </row>
        <row r="616">
          <cell r="B616" t="str">
            <v>610</v>
          </cell>
          <cell r="F616">
            <v>313</v>
          </cell>
        </row>
        <row r="617">
          <cell r="B617" t="str">
            <v>611</v>
          </cell>
          <cell r="F617">
            <v>0</v>
          </cell>
        </row>
        <row r="618">
          <cell r="B618" t="str">
            <v>612</v>
          </cell>
          <cell r="F618">
            <v>0</v>
          </cell>
        </row>
        <row r="619">
          <cell r="B619" t="str">
            <v>613</v>
          </cell>
          <cell r="F619">
            <v>0</v>
          </cell>
        </row>
        <row r="620">
          <cell r="B620" t="str">
            <v>614</v>
          </cell>
          <cell r="F620">
            <v>1143</v>
          </cell>
        </row>
        <row r="621">
          <cell r="B621" t="str">
            <v>615</v>
          </cell>
          <cell r="F621">
            <v>0</v>
          </cell>
        </row>
        <row r="622">
          <cell r="B622" t="str">
            <v>616</v>
          </cell>
          <cell r="F622">
            <v>652</v>
          </cell>
        </row>
        <row r="623">
          <cell r="B623" t="str">
            <v>617</v>
          </cell>
          <cell r="F623">
            <v>491</v>
          </cell>
        </row>
        <row r="624">
          <cell r="B624" t="str">
            <v>618</v>
          </cell>
          <cell r="F624">
            <v>0</v>
          </cell>
        </row>
        <row r="625">
          <cell r="B625" t="str">
            <v>619</v>
          </cell>
          <cell r="F625">
            <v>496</v>
          </cell>
        </row>
        <row r="626">
          <cell r="B626" t="str">
            <v>620</v>
          </cell>
          <cell r="F626">
            <v>0</v>
          </cell>
        </row>
        <row r="627">
          <cell r="B627" t="str">
            <v>621</v>
          </cell>
          <cell r="F627">
            <v>283</v>
          </cell>
        </row>
        <row r="628">
          <cell r="B628" t="str">
            <v>622</v>
          </cell>
          <cell r="F628">
            <v>213</v>
          </cell>
        </row>
        <row r="629">
          <cell r="B629" t="str">
            <v>623</v>
          </cell>
          <cell r="F629">
            <v>0</v>
          </cell>
        </row>
        <row r="630">
          <cell r="B630" t="str">
            <v>624</v>
          </cell>
          <cell r="F630">
            <v>644</v>
          </cell>
        </row>
        <row r="631">
          <cell r="B631" t="str">
            <v>625</v>
          </cell>
          <cell r="F631">
            <v>0</v>
          </cell>
        </row>
        <row r="632">
          <cell r="B632" t="str">
            <v>626</v>
          </cell>
          <cell r="F632">
            <v>328</v>
          </cell>
        </row>
        <row r="633">
          <cell r="B633" t="str">
            <v>627</v>
          </cell>
          <cell r="F633">
            <v>316</v>
          </cell>
        </row>
        <row r="634">
          <cell r="B634" t="str">
            <v>628</v>
          </cell>
          <cell r="F634">
            <v>0</v>
          </cell>
        </row>
        <row r="635">
          <cell r="B635" t="str">
            <v>629</v>
          </cell>
          <cell r="F635">
            <v>423</v>
          </cell>
        </row>
        <row r="636">
          <cell r="B636" t="str">
            <v>630</v>
          </cell>
          <cell r="F636">
            <v>0</v>
          </cell>
        </row>
        <row r="637">
          <cell r="B637" t="str">
            <v>631</v>
          </cell>
          <cell r="F637">
            <v>292</v>
          </cell>
        </row>
        <row r="638">
          <cell r="B638" t="str">
            <v>632</v>
          </cell>
          <cell r="F638">
            <v>131</v>
          </cell>
        </row>
        <row r="639">
          <cell r="B639" t="str">
            <v>633</v>
          </cell>
          <cell r="F639">
            <v>0</v>
          </cell>
        </row>
        <row r="640">
          <cell r="B640" t="str">
            <v>634</v>
          </cell>
        </row>
        <row r="641">
          <cell r="B641" t="str">
            <v>635</v>
          </cell>
          <cell r="F641">
            <v>0</v>
          </cell>
        </row>
        <row r="642">
          <cell r="B642" t="str">
            <v>636</v>
          </cell>
          <cell r="F642">
            <v>0</v>
          </cell>
        </row>
        <row r="643">
          <cell r="B643" t="str">
            <v>637</v>
          </cell>
          <cell r="F643">
            <v>0</v>
          </cell>
        </row>
        <row r="644">
          <cell r="B644" t="str">
            <v>638</v>
          </cell>
          <cell r="F644">
            <v>0</v>
          </cell>
        </row>
        <row r="645">
          <cell r="B645" t="str">
            <v>639</v>
          </cell>
          <cell r="F645">
            <v>0</v>
          </cell>
        </row>
        <row r="646">
          <cell r="B646" t="str">
            <v>640</v>
          </cell>
          <cell r="F646">
            <v>1500</v>
          </cell>
        </row>
        <row r="647">
          <cell r="B647" t="str">
            <v>641</v>
          </cell>
        </row>
        <row r="648">
          <cell r="B648" t="str">
            <v>642</v>
          </cell>
          <cell r="F648">
            <v>1500</v>
          </cell>
        </row>
        <row r="649">
          <cell r="B649" t="str">
            <v>643</v>
          </cell>
        </row>
        <row r="650">
          <cell r="B650" t="str">
            <v>644</v>
          </cell>
        </row>
        <row r="651">
          <cell r="B651" t="str">
            <v>645</v>
          </cell>
          <cell r="F651">
            <v>1500</v>
          </cell>
        </row>
        <row r="652">
          <cell r="B652" t="str">
            <v>646</v>
          </cell>
        </row>
        <row r="653">
          <cell r="B653" t="str">
            <v>647</v>
          </cell>
        </row>
        <row r="654">
          <cell r="B654" t="str">
            <v>648</v>
          </cell>
          <cell r="F654">
            <v>1500</v>
          </cell>
        </row>
        <row r="655">
          <cell r="B655" t="str">
            <v>649</v>
          </cell>
        </row>
        <row r="656">
          <cell r="B656" t="str">
            <v>650</v>
          </cell>
          <cell r="F656">
            <v>120000</v>
          </cell>
        </row>
        <row r="657">
          <cell r="B657" t="str">
            <v>651</v>
          </cell>
        </row>
        <row r="658">
          <cell r="B658" t="str">
            <v>652</v>
          </cell>
        </row>
        <row r="659">
          <cell r="B659" t="str">
            <v>653</v>
          </cell>
          <cell r="F659">
            <v>120000</v>
          </cell>
        </row>
        <row r="660">
          <cell r="B660" t="str">
            <v>654</v>
          </cell>
        </row>
        <row r="661">
          <cell r="B661" t="str">
            <v>655</v>
          </cell>
        </row>
        <row r="662">
          <cell r="B662" t="str">
            <v>656</v>
          </cell>
        </row>
        <row r="663">
          <cell r="B663" t="str">
            <v>657</v>
          </cell>
        </row>
        <row r="664">
          <cell r="B664" t="str">
            <v>658</v>
          </cell>
          <cell r="F664">
            <v>125000</v>
          </cell>
        </row>
        <row r="665">
          <cell r="B665" t="str">
            <v>659</v>
          </cell>
          <cell r="F665">
            <v>125000</v>
          </cell>
        </row>
        <row r="666">
          <cell r="B666" t="str">
            <v>660</v>
          </cell>
        </row>
        <row r="667">
          <cell r="B667" t="str">
            <v>661</v>
          </cell>
        </row>
        <row r="668">
          <cell r="B668" t="str">
            <v>662</v>
          </cell>
        </row>
        <row r="669">
          <cell r="B669" t="str">
            <v>663</v>
          </cell>
          <cell r="F669">
            <v>175000</v>
          </cell>
        </row>
        <row r="670">
          <cell r="B670" t="str">
            <v>664</v>
          </cell>
        </row>
        <row r="671">
          <cell r="B671" t="str">
            <v>665</v>
          </cell>
        </row>
        <row r="672">
          <cell r="B672" t="str">
            <v>666</v>
          </cell>
        </row>
        <row r="673">
          <cell r="B673" t="str">
            <v>667</v>
          </cell>
          <cell r="F673">
            <v>65000</v>
          </cell>
        </row>
        <row r="674">
          <cell r="B674" t="str">
            <v>668</v>
          </cell>
        </row>
        <row r="675">
          <cell r="B675" t="str">
            <v>669</v>
          </cell>
        </row>
        <row r="676">
          <cell r="B676" t="str">
            <v>671</v>
          </cell>
          <cell r="F676">
            <v>7000</v>
          </cell>
        </row>
        <row r="677">
          <cell r="B677" t="str">
            <v>672</v>
          </cell>
        </row>
        <row r="678">
          <cell r="B678" t="str">
            <v>673</v>
          </cell>
          <cell r="F678">
            <v>2300</v>
          </cell>
        </row>
        <row r="679">
          <cell r="B679" t="str">
            <v>674</v>
          </cell>
          <cell r="F679">
            <v>2100</v>
          </cell>
        </row>
        <row r="680">
          <cell r="B680" t="str">
            <v>675</v>
          </cell>
          <cell r="F680">
            <v>2600</v>
          </cell>
        </row>
        <row r="681">
          <cell r="B681" t="str">
            <v>676</v>
          </cell>
          <cell r="F681">
            <v>7000</v>
          </cell>
        </row>
        <row r="682">
          <cell r="B682" t="str">
            <v>677</v>
          </cell>
        </row>
        <row r="683">
          <cell r="B683" t="str">
            <v>678</v>
          </cell>
          <cell r="F683">
            <v>2300</v>
          </cell>
        </row>
        <row r="684">
          <cell r="B684" t="str">
            <v>679</v>
          </cell>
          <cell r="F684">
            <v>2100</v>
          </cell>
        </row>
        <row r="685">
          <cell r="B685" t="str">
            <v>680</v>
          </cell>
          <cell r="F685">
            <v>2600</v>
          </cell>
        </row>
        <row r="686">
          <cell r="B686" t="str">
            <v>681</v>
          </cell>
        </row>
        <row r="687">
          <cell r="B687" t="str">
            <v>682</v>
          </cell>
          <cell r="F687">
            <v>0</v>
          </cell>
        </row>
        <row r="688">
          <cell r="B688" t="str">
            <v>683</v>
          </cell>
          <cell r="F688">
            <v>100000</v>
          </cell>
        </row>
        <row r="689">
          <cell r="B689" t="str">
            <v>684</v>
          </cell>
          <cell r="F689">
            <v>100000</v>
          </cell>
        </row>
        <row r="690">
          <cell r="B690" t="str">
            <v>685</v>
          </cell>
          <cell r="F690">
            <v>100000</v>
          </cell>
        </row>
        <row r="691">
          <cell r="B691" t="str">
            <v>686</v>
          </cell>
        </row>
        <row r="692">
          <cell r="B692" t="str">
            <v>687</v>
          </cell>
          <cell r="F692">
            <v>0</v>
          </cell>
        </row>
        <row r="693">
          <cell r="B693" t="str">
            <v>688</v>
          </cell>
          <cell r="F693">
            <v>0</v>
          </cell>
        </row>
        <row r="694">
          <cell r="B694" t="str">
            <v>689</v>
          </cell>
          <cell r="F694">
            <v>0</v>
          </cell>
        </row>
        <row r="695">
          <cell r="B695" t="str">
            <v>690</v>
          </cell>
          <cell r="F695">
            <v>0</v>
          </cell>
        </row>
        <row r="696">
          <cell r="B696" t="str">
            <v>691</v>
          </cell>
          <cell r="F696">
            <v>10000</v>
          </cell>
        </row>
        <row r="697">
          <cell r="B697" t="str">
            <v>692</v>
          </cell>
          <cell r="F697">
            <v>0</v>
          </cell>
        </row>
        <row r="698">
          <cell r="B698" t="str">
            <v>693</v>
          </cell>
          <cell r="F698">
            <v>5000</v>
          </cell>
        </row>
        <row r="699">
          <cell r="B699" t="str">
            <v>694</v>
          </cell>
          <cell r="F699">
            <v>5000</v>
          </cell>
        </row>
        <row r="700">
          <cell r="B700" t="str">
            <v>695</v>
          </cell>
          <cell r="F700">
            <v>0</v>
          </cell>
        </row>
        <row r="701">
          <cell r="B701" t="str">
            <v>696</v>
          </cell>
          <cell r="F701">
            <v>35000</v>
          </cell>
        </row>
        <row r="702">
          <cell r="B702" t="str">
            <v>697</v>
          </cell>
          <cell r="F702">
            <v>0</v>
          </cell>
        </row>
        <row r="703">
          <cell r="B703" t="str">
            <v>698</v>
          </cell>
          <cell r="F703">
            <v>0</v>
          </cell>
        </row>
        <row r="704">
          <cell r="B704" t="str">
            <v>699</v>
          </cell>
          <cell r="F704">
            <v>17500</v>
          </cell>
        </row>
        <row r="705">
          <cell r="B705" t="str">
            <v>700</v>
          </cell>
          <cell r="F705">
            <v>17500</v>
          </cell>
        </row>
        <row r="706">
          <cell r="B706" t="str">
            <v>701</v>
          </cell>
          <cell r="F706">
            <v>46000</v>
          </cell>
        </row>
        <row r="707">
          <cell r="B707" t="str">
            <v>702</v>
          </cell>
          <cell r="F707">
            <v>0</v>
          </cell>
        </row>
        <row r="708">
          <cell r="B708" t="str">
            <v>703</v>
          </cell>
          <cell r="F708">
            <v>0</v>
          </cell>
        </row>
        <row r="709">
          <cell r="B709" t="str">
            <v>704</v>
          </cell>
          <cell r="F709">
            <v>37500</v>
          </cell>
        </row>
        <row r="710">
          <cell r="B710" t="str">
            <v>705</v>
          </cell>
          <cell r="F710">
            <v>8500</v>
          </cell>
        </row>
        <row r="711">
          <cell r="B711" t="str">
            <v>706</v>
          </cell>
          <cell r="F711">
            <v>3000</v>
          </cell>
        </row>
        <row r="712">
          <cell r="B712" t="str">
            <v>707</v>
          </cell>
          <cell r="F712">
            <v>0</v>
          </cell>
        </row>
        <row r="713">
          <cell r="B713" t="str">
            <v>708</v>
          </cell>
          <cell r="F713">
            <v>0</v>
          </cell>
        </row>
        <row r="714">
          <cell r="B714" t="str">
            <v>709</v>
          </cell>
          <cell r="F714">
            <v>3000</v>
          </cell>
        </row>
        <row r="715">
          <cell r="B715" t="str">
            <v>710</v>
          </cell>
          <cell r="F715">
            <v>0</v>
          </cell>
        </row>
        <row r="716">
          <cell r="B716" t="str">
            <v>711</v>
          </cell>
          <cell r="F716">
            <v>2409</v>
          </cell>
        </row>
        <row r="717">
          <cell r="B717" t="str">
            <v>712</v>
          </cell>
          <cell r="F717">
            <v>909</v>
          </cell>
        </row>
        <row r="718">
          <cell r="B718" t="str">
            <v>713</v>
          </cell>
          <cell r="F718">
            <v>500</v>
          </cell>
        </row>
        <row r="719">
          <cell r="B719" t="str">
            <v>714</v>
          </cell>
          <cell r="F719">
            <v>500</v>
          </cell>
        </row>
        <row r="720">
          <cell r="B720" t="str">
            <v>715</v>
          </cell>
          <cell r="F720">
            <v>500</v>
          </cell>
        </row>
        <row r="721">
          <cell r="B721" t="str">
            <v>716</v>
          </cell>
          <cell r="F721">
            <v>18020</v>
          </cell>
        </row>
        <row r="722">
          <cell r="B722" t="str">
            <v>717</v>
          </cell>
          <cell r="F722">
            <v>2120</v>
          </cell>
        </row>
        <row r="723">
          <cell r="B723" t="str">
            <v>718</v>
          </cell>
          <cell r="F723">
            <v>5200</v>
          </cell>
        </row>
        <row r="724">
          <cell r="B724" t="str">
            <v>719</v>
          </cell>
          <cell r="F724">
            <v>5300</v>
          </cell>
        </row>
        <row r="725">
          <cell r="B725" t="str">
            <v>720</v>
          </cell>
          <cell r="F725">
            <v>5400</v>
          </cell>
        </row>
        <row r="726">
          <cell r="B726" t="str">
            <v>721</v>
          </cell>
          <cell r="F726">
            <v>6000</v>
          </cell>
        </row>
        <row r="727">
          <cell r="B727" t="str">
            <v>722</v>
          </cell>
          <cell r="F727">
            <v>0</v>
          </cell>
        </row>
        <row r="728">
          <cell r="B728" t="str">
            <v>723</v>
          </cell>
          <cell r="F728">
            <v>6000</v>
          </cell>
        </row>
        <row r="729">
          <cell r="B729" t="str">
            <v>724</v>
          </cell>
          <cell r="F729">
            <v>0</v>
          </cell>
        </row>
        <row r="730">
          <cell r="B730" t="str">
            <v>725</v>
          </cell>
          <cell r="F730">
            <v>0</v>
          </cell>
        </row>
        <row r="731">
          <cell r="B731" t="str">
            <v>726</v>
          </cell>
          <cell r="F731">
            <v>15000</v>
          </cell>
        </row>
        <row r="732">
          <cell r="B732" t="str">
            <v>727</v>
          </cell>
          <cell r="F732">
            <v>0</v>
          </cell>
        </row>
        <row r="733">
          <cell r="B733" t="str">
            <v>728</v>
          </cell>
          <cell r="F733">
            <v>15000</v>
          </cell>
        </row>
        <row r="734">
          <cell r="B734" t="str">
            <v>729</v>
          </cell>
          <cell r="F734">
            <v>0</v>
          </cell>
        </row>
        <row r="735">
          <cell r="B735" t="str">
            <v>730</v>
          </cell>
          <cell r="F735">
            <v>0</v>
          </cell>
        </row>
        <row r="736">
          <cell r="B736" t="str">
            <v>731</v>
          </cell>
          <cell r="F736">
            <v>15000</v>
          </cell>
        </row>
        <row r="737">
          <cell r="B737" t="str">
            <v>732</v>
          </cell>
          <cell r="F737">
            <v>0</v>
          </cell>
        </row>
        <row r="738">
          <cell r="B738" t="str">
            <v>733</v>
          </cell>
          <cell r="F738">
            <v>10000</v>
          </cell>
        </row>
        <row r="739">
          <cell r="B739" t="str">
            <v>734</v>
          </cell>
          <cell r="F739">
            <v>5000</v>
          </cell>
        </row>
        <row r="740">
          <cell r="B740" t="str">
            <v>735</v>
          </cell>
          <cell r="F740">
            <v>0</v>
          </cell>
        </row>
        <row r="741">
          <cell r="B741" t="str">
            <v>736</v>
          </cell>
          <cell r="F741">
            <v>22000</v>
          </cell>
        </row>
        <row r="742">
          <cell r="B742" t="str">
            <v>737</v>
          </cell>
          <cell r="F742">
            <v>0</v>
          </cell>
        </row>
        <row r="743">
          <cell r="B743" t="str">
            <v>738</v>
          </cell>
          <cell r="F743">
            <v>12000</v>
          </cell>
        </row>
        <row r="744">
          <cell r="B744" t="str">
            <v>739</v>
          </cell>
          <cell r="F744">
            <v>10000</v>
          </cell>
        </row>
        <row r="745">
          <cell r="B745" t="str">
            <v>740</v>
          </cell>
          <cell r="F745">
            <v>0</v>
          </cell>
        </row>
        <row r="746">
          <cell r="B746" t="str">
            <v>741</v>
          </cell>
        </row>
        <row r="747">
          <cell r="B747" t="str">
            <v>742</v>
          </cell>
        </row>
        <row r="748">
          <cell r="B748" t="str">
            <v>743</v>
          </cell>
          <cell r="F748">
            <v>0</v>
          </cell>
        </row>
        <row r="749">
          <cell r="B749" t="str">
            <v>744</v>
          </cell>
          <cell r="F749">
            <v>0</v>
          </cell>
        </row>
        <row r="750">
          <cell r="B750" t="str">
            <v>745</v>
          </cell>
          <cell r="F750">
            <v>0</v>
          </cell>
        </row>
        <row r="751">
          <cell r="B751" t="str">
            <v>746</v>
          </cell>
          <cell r="F751">
            <v>0</v>
          </cell>
        </row>
        <row r="752">
          <cell r="B752" t="str">
            <v>747</v>
          </cell>
        </row>
        <row r="753">
          <cell r="B753" t="str">
            <v>748</v>
          </cell>
          <cell r="F753">
            <v>0</v>
          </cell>
        </row>
        <row r="754">
          <cell r="B754" t="str">
            <v>749</v>
          </cell>
          <cell r="F754">
            <v>0</v>
          </cell>
        </row>
        <row r="755">
          <cell r="B755" t="str">
            <v>750</v>
          </cell>
          <cell r="F755">
            <v>0</v>
          </cell>
        </row>
        <row r="756">
          <cell r="B756" t="str">
            <v>751</v>
          </cell>
          <cell r="F756">
            <v>0</v>
          </cell>
        </row>
        <row r="757">
          <cell r="B757" t="str">
            <v>752</v>
          </cell>
        </row>
        <row r="758">
          <cell r="B758" t="str">
            <v>753</v>
          </cell>
          <cell r="F758">
            <v>0</v>
          </cell>
        </row>
        <row r="759">
          <cell r="B759" t="str">
            <v>754</v>
          </cell>
          <cell r="F759">
            <v>0</v>
          </cell>
        </row>
        <row r="760">
          <cell r="B760" t="str">
            <v>755</v>
          </cell>
          <cell r="F760">
            <v>0</v>
          </cell>
        </row>
        <row r="761">
          <cell r="B761" t="str">
            <v>756</v>
          </cell>
          <cell r="F761">
            <v>0</v>
          </cell>
        </row>
        <row r="762">
          <cell r="B762" t="str">
            <v>757</v>
          </cell>
        </row>
        <row r="763">
          <cell r="B763" t="str">
            <v>758</v>
          </cell>
          <cell r="F763">
            <v>0</v>
          </cell>
        </row>
        <row r="764">
          <cell r="B764" t="str">
            <v>759</v>
          </cell>
          <cell r="F764">
            <v>0</v>
          </cell>
        </row>
        <row r="765">
          <cell r="B765" t="str">
            <v>760</v>
          </cell>
          <cell r="F765">
            <v>0</v>
          </cell>
        </row>
        <row r="766">
          <cell r="B766" t="str">
            <v>761</v>
          </cell>
          <cell r="F766">
            <v>0</v>
          </cell>
        </row>
        <row r="767">
          <cell r="B767" t="str">
            <v>762</v>
          </cell>
          <cell r="F767">
            <v>78000</v>
          </cell>
        </row>
        <row r="768">
          <cell r="B768" t="str">
            <v>763</v>
          </cell>
          <cell r="F768">
            <v>0</v>
          </cell>
        </row>
        <row r="769">
          <cell r="B769" t="str">
            <v>764</v>
          </cell>
          <cell r="F769">
            <v>38000</v>
          </cell>
        </row>
        <row r="770">
          <cell r="B770" t="str">
            <v>765</v>
          </cell>
          <cell r="F770">
            <v>40000</v>
          </cell>
        </row>
        <row r="771">
          <cell r="B771" t="str">
            <v>766</v>
          </cell>
          <cell r="F771">
            <v>0</v>
          </cell>
        </row>
        <row r="772">
          <cell r="B772" t="str">
            <v>767</v>
          </cell>
          <cell r="F772">
            <v>557280</v>
          </cell>
        </row>
        <row r="773">
          <cell r="B773" t="str">
            <v>768</v>
          </cell>
          <cell r="F773">
            <v>327420</v>
          </cell>
        </row>
        <row r="774">
          <cell r="B774" t="str">
            <v>769</v>
          </cell>
          <cell r="F774">
            <v>140158.53658536586</v>
          </cell>
        </row>
        <row r="775">
          <cell r="B775" t="str">
            <v>770</v>
          </cell>
          <cell r="F775">
            <v>89701.46341463414</v>
          </cell>
        </row>
        <row r="776">
          <cell r="B776" t="str">
            <v>771</v>
          </cell>
          <cell r="F776">
            <v>0</v>
          </cell>
        </row>
        <row r="777">
          <cell r="B777" t="str">
            <v>772</v>
          </cell>
          <cell r="F777">
            <v>100000</v>
          </cell>
        </row>
        <row r="778">
          <cell r="B778" t="str">
            <v>773</v>
          </cell>
          <cell r="F778">
            <v>0</v>
          </cell>
        </row>
        <row r="779">
          <cell r="B779" t="str">
            <v>774</v>
          </cell>
          <cell r="F779">
            <v>50000</v>
          </cell>
        </row>
        <row r="780">
          <cell r="B780" t="str">
            <v>775</v>
          </cell>
          <cell r="F780">
            <v>50000</v>
          </cell>
        </row>
        <row r="781">
          <cell r="B781" t="str">
            <v>776</v>
          </cell>
          <cell r="F781">
            <v>0</v>
          </cell>
        </row>
        <row r="782">
          <cell r="B782" t="str">
            <v>777</v>
          </cell>
          <cell r="F782">
            <v>50000</v>
          </cell>
        </row>
        <row r="783">
          <cell r="B783" t="str">
            <v>778</v>
          </cell>
          <cell r="F783">
            <v>0</v>
          </cell>
        </row>
        <row r="784">
          <cell r="B784" t="str">
            <v>779</v>
          </cell>
          <cell r="F784">
            <v>0</v>
          </cell>
        </row>
        <row r="785">
          <cell r="B785" t="str">
            <v>780</v>
          </cell>
          <cell r="F785">
            <v>50000</v>
          </cell>
        </row>
        <row r="786">
          <cell r="B786" t="str">
            <v>781</v>
          </cell>
          <cell r="F786">
            <v>0</v>
          </cell>
        </row>
        <row r="787">
          <cell r="B787" t="str">
            <v>782</v>
          </cell>
          <cell r="F787">
            <v>50000</v>
          </cell>
        </row>
        <row r="788">
          <cell r="B788" t="str">
            <v>783</v>
          </cell>
          <cell r="F788">
            <v>0</v>
          </cell>
        </row>
        <row r="789">
          <cell r="B789" t="str">
            <v>784</v>
          </cell>
          <cell r="F789">
            <v>0</v>
          </cell>
        </row>
        <row r="790">
          <cell r="B790" t="str">
            <v>785</v>
          </cell>
          <cell r="F790">
            <v>50000</v>
          </cell>
        </row>
        <row r="791">
          <cell r="B791" t="str">
            <v>786</v>
          </cell>
          <cell r="F791">
            <v>0</v>
          </cell>
        </row>
        <row r="792">
          <cell r="B792" t="str">
            <v>787</v>
          </cell>
          <cell r="F792">
            <v>3786.3</v>
          </cell>
        </row>
        <row r="793">
          <cell r="B793" t="str">
            <v>788</v>
          </cell>
          <cell r="F793">
            <v>3786.3</v>
          </cell>
        </row>
        <row r="794">
          <cell r="B794" t="str">
            <v>789</v>
          </cell>
          <cell r="F794">
            <v>0</v>
          </cell>
        </row>
        <row r="795">
          <cell r="B795" t="str">
            <v>790</v>
          </cell>
          <cell r="F795">
            <v>0</v>
          </cell>
        </row>
        <row r="796">
          <cell r="B796" t="str">
            <v>791</v>
          </cell>
          <cell r="F796">
            <v>0</v>
          </cell>
        </row>
        <row r="797">
          <cell r="B797" t="str">
            <v>792</v>
          </cell>
        </row>
        <row r="798">
          <cell r="B798" t="str">
            <v>793</v>
          </cell>
          <cell r="F798">
            <v>0</v>
          </cell>
        </row>
        <row r="799">
          <cell r="B799" t="str">
            <v>794</v>
          </cell>
          <cell r="F799">
            <v>26125</v>
          </cell>
        </row>
        <row r="800">
          <cell r="B800" t="str">
            <v>795</v>
          </cell>
          <cell r="F800">
            <v>28500</v>
          </cell>
        </row>
        <row r="801">
          <cell r="B801" t="str">
            <v>796</v>
          </cell>
          <cell r="F801">
            <v>30875</v>
          </cell>
        </row>
        <row r="802">
          <cell r="B802" t="str">
            <v>797</v>
          </cell>
          <cell r="F802">
            <v>1750</v>
          </cell>
        </row>
        <row r="803">
          <cell r="B803" t="str">
            <v>798</v>
          </cell>
        </row>
        <row r="804">
          <cell r="B804" t="str">
            <v>799</v>
          </cell>
          <cell r="F804">
            <v>750</v>
          </cell>
        </row>
        <row r="805">
          <cell r="B805" t="str">
            <v>800</v>
          </cell>
          <cell r="F805">
            <v>750</v>
          </cell>
        </row>
        <row r="806">
          <cell r="B806" t="str">
            <v>801</v>
          </cell>
          <cell r="F806">
            <v>250</v>
          </cell>
        </row>
        <row r="807">
          <cell r="B807" t="str">
            <v>802</v>
          </cell>
        </row>
        <row r="808">
          <cell r="B808" t="str">
            <v>803</v>
          </cell>
          <cell r="F808">
            <v>0</v>
          </cell>
        </row>
        <row r="809">
          <cell r="B809" t="str">
            <v>804</v>
          </cell>
          <cell r="F809">
            <v>0</v>
          </cell>
        </row>
        <row r="810">
          <cell r="B810" t="str">
            <v>805</v>
          </cell>
          <cell r="F810">
            <v>0</v>
          </cell>
        </row>
        <row r="811">
          <cell r="B811" t="str">
            <v>806</v>
          </cell>
          <cell r="F811">
            <v>0</v>
          </cell>
        </row>
        <row r="812">
          <cell r="B812" t="str">
            <v>807</v>
          </cell>
          <cell r="F812">
            <v>214067.3</v>
          </cell>
        </row>
        <row r="813">
          <cell r="B813" t="str">
            <v>808</v>
          </cell>
          <cell r="F813">
            <v>4067.3</v>
          </cell>
        </row>
        <row r="814">
          <cell r="B814" t="str">
            <v>809</v>
          </cell>
          <cell r="F814">
            <v>105000</v>
          </cell>
        </row>
        <row r="815">
          <cell r="B815" t="str">
            <v>810</v>
          </cell>
          <cell r="F815">
            <v>105000</v>
          </cell>
        </row>
        <row r="816">
          <cell r="B816" t="str">
            <v>811</v>
          </cell>
          <cell r="F816">
            <v>0</v>
          </cell>
        </row>
        <row r="817">
          <cell r="B817" t="str">
            <v>812</v>
          </cell>
          <cell r="F817">
            <v>20472.8</v>
          </cell>
        </row>
        <row r="818">
          <cell r="B818" t="str">
            <v>813</v>
          </cell>
          <cell r="F818">
            <v>2472.8</v>
          </cell>
        </row>
        <row r="819">
          <cell r="B819" t="str">
            <v>814</v>
          </cell>
          <cell r="F819">
            <v>9000</v>
          </cell>
        </row>
        <row r="820">
          <cell r="B820" t="str">
            <v>815</v>
          </cell>
          <cell r="F820">
            <v>9000</v>
          </cell>
        </row>
        <row r="821">
          <cell r="B821" t="str">
            <v>816</v>
          </cell>
          <cell r="F821">
            <v>0</v>
          </cell>
        </row>
        <row r="822">
          <cell r="B822" t="str">
            <v>817</v>
          </cell>
          <cell r="F822">
            <v>41000</v>
          </cell>
        </row>
        <row r="823">
          <cell r="B823" t="str">
            <v>818</v>
          </cell>
          <cell r="F823">
            <v>41000</v>
          </cell>
        </row>
        <row r="824">
          <cell r="B824" t="str">
            <v>819</v>
          </cell>
          <cell r="F824">
            <v>0</v>
          </cell>
        </row>
        <row r="825">
          <cell r="B825" t="str">
            <v>820</v>
          </cell>
          <cell r="F825">
            <v>0</v>
          </cell>
        </row>
        <row r="826">
          <cell r="B826" t="str">
            <v>821</v>
          </cell>
          <cell r="F826">
            <v>0</v>
          </cell>
        </row>
        <row r="827">
          <cell r="B827" t="str">
            <v>822</v>
          </cell>
        </row>
        <row r="828">
          <cell r="B828" t="str">
            <v>823</v>
          </cell>
          <cell r="F828">
            <v>87988</v>
          </cell>
        </row>
        <row r="829">
          <cell r="B829" t="str">
            <v>824</v>
          </cell>
          <cell r="F829">
            <v>5019</v>
          </cell>
        </row>
        <row r="830">
          <cell r="B830" t="str">
            <v>825</v>
          </cell>
          <cell r="F830">
            <v>50082</v>
          </cell>
        </row>
        <row r="831">
          <cell r="B831" t="str">
            <v>826</v>
          </cell>
          <cell r="F831">
            <v>32887</v>
          </cell>
        </row>
        <row r="832">
          <cell r="B832" t="str">
            <v>827</v>
          </cell>
          <cell r="F832">
            <v>0</v>
          </cell>
        </row>
        <row r="833">
          <cell r="B833" t="str">
            <v>828</v>
          </cell>
        </row>
        <row r="834">
          <cell r="B834" t="str">
            <v>829</v>
          </cell>
        </row>
        <row r="835">
          <cell r="B835" t="str">
            <v>830</v>
          </cell>
          <cell r="F835">
            <v>0</v>
          </cell>
        </row>
        <row r="836">
          <cell r="B836" t="str">
            <v>831</v>
          </cell>
          <cell r="F836">
            <v>0</v>
          </cell>
        </row>
        <row r="837">
          <cell r="B837" t="str">
            <v>832</v>
          </cell>
          <cell r="F837">
            <v>0</v>
          </cell>
        </row>
        <row r="838">
          <cell r="B838" t="str">
            <v>833</v>
          </cell>
          <cell r="F838">
            <v>0</v>
          </cell>
        </row>
        <row r="839">
          <cell r="B839" t="str">
            <v>834</v>
          </cell>
        </row>
        <row r="840">
          <cell r="B840" t="str">
            <v>835</v>
          </cell>
          <cell r="F840">
            <v>0</v>
          </cell>
        </row>
        <row r="841">
          <cell r="B841" t="str">
            <v>836</v>
          </cell>
          <cell r="F841">
            <v>0</v>
          </cell>
        </row>
        <row r="842">
          <cell r="B842" t="str">
            <v>837</v>
          </cell>
          <cell r="F842">
            <v>0</v>
          </cell>
        </row>
        <row r="843">
          <cell r="B843" t="str">
            <v>838</v>
          </cell>
          <cell r="F843">
            <v>0</v>
          </cell>
        </row>
        <row r="844">
          <cell r="B844" t="str">
            <v>839</v>
          </cell>
        </row>
        <row r="845">
          <cell r="B845" t="str">
            <v>840</v>
          </cell>
          <cell r="F845">
            <v>0</v>
          </cell>
        </row>
        <row r="846">
          <cell r="B846" t="str">
            <v>841</v>
          </cell>
          <cell r="F846">
            <v>0</v>
          </cell>
        </row>
        <row r="847">
          <cell r="B847" t="str">
            <v>842</v>
          </cell>
          <cell r="F847">
            <v>0</v>
          </cell>
        </row>
        <row r="848">
          <cell r="B848" t="str">
            <v>843</v>
          </cell>
          <cell r="F848">
            <v>0</v>
          </cell>
        </row>
        <row r="849">
          <cell r="B849" t="str">
            <v>844</v>
          </cell>
          <cell r="F849">
            <v>273500</v>
          </cell>
        </row>
        <row r="850">
          <cell r="B850" t="str">
            <v>845</v>
          </cell>
          <cell r="F850">
            <v>273500</v>
          </cell>
        </row>
        <row r="851">
          <cell r="B851" t="str">
            <v>846</v>
          </cell>
          <cell r="F851">
            <v>0</v>
          </cell>
        </row>
        <row r="852">
          <cell r="B852" t="str">
            <v>847</v>
          </cell>
          <cell r="F852">
            <v>0</v>
          </cell>
        </row>
        <row r="853">
          <cell r="B853" t="str">
            <v>848</v>
          </cell>
          <cell r="F853">
            <v>0</v>
          </cell>
        </row>
        <row r="854">
          <cell r="B854" t="str">
            <v>849</v>
          </cell>
          <cell r="F854">
            <v>200000</v>
          </cell>
        </row>
        <row r="855">
          <cell r="B855" t="str">
            <v>850</v>
          </cell>
          <cell r="F855">
            <v>200000</v>
          </cell>
        </row>
        <row r="856">
          <cell r="B856" t="str">
            <v>851</v>
          </cell>
        </row>
        <row r="857">
          <cell r="B857" t="str">
            <v>852</v>
          </cell>
        </row>
        <row r="858">
          <cell r="B858" t="str">
            <v>853</v>
          </cell>
        </row>
        <row r="859">
          <cell r="B859" t="str">
            <v>854</v>
          </cell>
          <cell r="F859">
            <v>330000</v>
          </cell>
        </row>
        <row r="860">
          <cell r="B860" t="str">
            <v>855</v>
          </cell>
          <cell r="F860">
            <v>0</v>
          </cell>
        </row>
        <row r="861">
          <cell r="B861" t="str">
            <v>856</v>
          </cell>
          <cell r="F861">
            <v>180000</v>
          </cell>
        </row>
        <row r="862">
          <cell r="B862" t="str">
            <v>857</v>
          </cell>
          <cell r="F862">
            <v>150000</v>
          </cell>
        </row>
        <row r="863">
          <cell r="B863" t="str">
            <v>858</v>
          </cell>
          <cell r="F863">
            <v>0</v>
          </cell>
        </row>
        <row r="864">
          <cell r="B864" t="str">
            <v>859</v>
          </cell>
          <cell r="F864">
            <v>350000</v>
          </cell>
        </row>
        <row r="865">
          <cell r="B865" t="str">
            <v>860</v>
          </cell>
          <cell r="F865">
            <v>0</v>
          </cell>
        </row>
        <row r="866">
          <cell r="B866" t="str">
            <v>861</v>
          </cell>
          <cell r="F866">
            <v>175000</v>
          </cell>
        </row>
        <row r="867">
          <cell r="B867" t="str">
            <v>862</v>
          </cell>
          <cell r="F867">
            <v>175000</v>
          </cell>
        </row>
        <row r="868">
          <cell r="B868" t="str">
            <v>863</v>
          </cell>
          <cell r="F868">
            <v>0</v>
          </cell>
        </row>
        <row r="869">
          <cell r="B869" t="str">
            <v>864</v>
          </cell>
          <cell r="F869">
            <v>75000</v>
          </cell>
        </row>
        <row r="870">
          <cell r="B870" t="str">
            <v>865</v>
          </cell>
          <cell r="F870">
            <v>0</v>
          </cell>
        </row>
        <row r="871">
          <cell r="B871" t="str">
            <v>866</v>
          </cell>
          <cell r="F871">
            <v>75000</v>
          </cell>
        </row>
        <row r="872">
          <cell r="B872" t="str">
            <v>867</v>
          </cell>
          <cell r="F872">
            <v>0</v>
          </cell>
        </row>
        <row r="873">
          <cell r="B873" t="str">
            <v>868</v>
          </cell>
          <cell r="F873">
            <v>0</v>
          </cell>
        </row>
        <row r="874">
          <cell r="B874" t="str">
            <v>869</v>
          </cell>
          <cell r="F874">
            <v>300000</v>
          </cell>
        </row>
        <row r="875">
          <cell r="B875" t="str">
            <v>870</v>
          </cell>
          <cell r="F875">
            <v>300000</v>
          </cell>
        </row>
        <row r="876">
          <cell r="B876" t="str">
            <v>871</v>
          </cell>
          <cell r="F876">
            <v>0</v>
          </cell>
        </row>
        <row r="877">
          <cell r="B877" t="str">
            <v>872</v>
          </cell>
          <cell r="F877">
            <v>0</v>
          </cell>
        </row>
        <row r="878">
          <cell r="B878" t="str">
            <v>873</v>
          </cell>
          <cell r="F878">
            <v>0</v>
          </cell>
        </row>
        <row r="879">
          <cell r="B879" t="str">
            <v>874</v>
          </cell>
          <cell r="F879">
            <v>123336.9</v>
          </cell>
        </row>
        <row r="880">
          <cell r="B880" t="str">
            <v>875</v>
          </cell>
          <cell r="F880">
            <v>123336.9</v>
          </cell>
        </row>
        <row r="881">
          <cell r="B881" t="str">
            <v>876</v>
          </cell>
          <cell r="F881">
            <v>0</v>
          </cell>
        </row>
        <row r="882">
          <cell r="B882" t="str">
            <v>877</v>
          </cell>
          <cell r="F882">
            <v>0</v>
          </cell>
        </row>
        <row r="883">
          <cell r="B883" t="str">
            <v>878</v>
          </cell>
          <cell r="F883">
            <v>0</v>
          </cell>
        </row>
        <row r="884">
          <cell r="B884" t="str">
            <v>879</v>
          </cell>
          <cell r="F884">
            <v>75000</v>
          </cell>
        </row>
        <row r="885">
          <cell r="B885" t="str">
            <v>880</v>
          </cell>
        </row>
        <row r="886">
          <cell r="B886" t="str">
            <v>881</v>
          </cell>
          <cell r="F886">
            <v>75000</v>
          </cell>
        </row>
        <row r="887">
          <cell r="B887" t="str">
            <v>882</v>
          </cell>
          <cell r="F887">
            <v>0</v>
          </cell>
        </row>
        <row r="888">
          <cell r="B888" t="str">
            <v>883</v>
          </cell>
          <cell r="F888">
            <v>0</v>
          </cell>
        </row>
        <row r="889">
          <cell r="B889" t="str">
            <v>884</v>
          </cell>
          <cell r="F889">
            <v>25000</v>
          </cell>
        </row>
        <row r="890">
          <cell r="B890" t="str">
            <v>885</v>
          </cell>
          <cell r="F890">
            <v>0</v>
          </cell>
        </row>
        <row r="891">
          <cell r="B891" t="str">
            <v>886</v>
          </cell>
          <cell r="F891">
            <v>25000</v>
          </cell>
        </row>
        <row r="892">
          <cell r="B892" t="str">
            <v>887</v>
          </cell>
          <cell r="F892">
            <v>0</v>
          </cell>
        </row>
        <row r="893">
          <cell r="B893" t="str">
            <v>888</v>
          </cell>
          <cell r="F893">
            <v>0</v>
          </cell>
        </row>
        <row r="894">
          <cell r="B894" t="str">
            <v>889</v>
          </cell>
        </row>
        <row r="895">
          <cell r="B895" t="str">
            <v>890</v>
          </cell>
          <cell r="F895">
            <v>0</v>
          </cell>
        </row>
        <row r="896">
          <cell r="B896" t="str">
            <v>891</v>
          </cell>
          <cell r="F896">
            <v>0</v>
          </cell>
        </row>
        <row r="897">
          <cell r="B897" t="str">
            <v>892</v>
          </cell>
          <cell r="F897">
            <v>0</v>
          </cell>
        </row>
        <row r="898">
          <cell r="B898" t="str">
            <v>893</v>
          </cell>
          <cell r="F898">
            <v>0</v>
          </cell>
        </row>
        <row r="899">
          <cell r="B899" t="str">
            <v>894</v>
          </cell>
        </row>
        <row r="900">
          <cell r="B900" t="str">
            <v>895</v>
          </cell>
          <cell r="F900">
            <v>0</v>
          </cell>
        </row>
        <row r="901">
          <cell r="B901" t="str">
            <v>896</v>
          </cell>
          <cell r="F901">
            <v>0</v>
          </cell>
        </row>
        <row r="902">
          <cell r="B902" t="str">
            <v>897</v>
          </cell>
          <cell r="F902">
            <v>0</v>
          </cell>
        </row>
        <row r="903">
          <cell r="B903" t="str">
            <v>898</v>
          </cell>
          <cell r="F903">
            <v>0</v>
          </cell>
        </row>
        <row r="904">
          <cell r="B904" t="str">
            <v>899</v>
          </cell>
        </row>
        <row r="905">
          <cell r="B905" t="str">
            <v>900</v>
          </cell>
          <cell r="F905">
            <v>0</v>
          </cell>
        </row>
        <row r="906">
          <cell r="B906" t="str">
            <v>901</v>
          </cell>
          <cell r="F906">
            <v>0</v>
          </cell>
        </row>
        <row r="907">
          <cell r="B907" t="str">
            <v>902</v>
          </cell>
          <cell r="F907">
            <v>0</v>
          </cell>
        </row>
        <row r="908">
          <cell r="B908" t="str">
            <v>903</v>
          </cell>
          <cell r="F908">
            <v>0</v>
          </cell>
        </row>
        <row r="909">
          <cell r="B909" t="str">
            <v>904</v>
          </cell>
        </row>
        <row r="910">
          <cell r="B910" t="str">
            <v>905</v>
          </cell>
          <cell r="F910">
            <v>30000</v>
          </cell>
        </row>
        <row r="911">
          <cell r="B911" t="str">
            <v>906</v>
          </cell>
        </row>
        <row r="912">
          <cell r="B912" t="str">
            <v>907</v>
          </cell>
        </row>
        <row r="913">
          <cell r="B913" t="str">
            <v>908</v>
          </cell>
        </row>
        <row r="914">
          <cell r="B914" t="str">
            <v>909</v>
          </cell>
        </row>
        <row r="915">
          <cell r="B915" t="str">
            <v>910</v>
          </cell>
          <cell r="F915">
            <v>0</v>
          </cell>
        </row>
        <row r="916">
          <cell r="B916" t="str">
            <v>911</v>
          </cell>
          <cell r="F916">
            <v>0</v>
          </cell>
        </row>
        <row r="917">
          <cell r="B917" t="str">
            <v>912</v>
          </cell>
          <cell r="F917">
            <v>0</v>
          </cell>
        </row>
        <row r="918">
          <cell r="B918" t="str">
            <v>913</v>
          </cell>
          <cell r="F918">
            <v>0</v>
          </cell>
        </row>
        <row r="919">
          <cell r="B919" t="str">
            <v>914</v>
          </cell>
        </row>
        <row r="920">
          <cell r="B920" t="str">
            <v>915</v>
          </cell>
          <cell r="F920">
            <v>661732.5</v>
          </cell>
        </row>
        <row r="921">
          <cell r="B921" t="str">
            <v>916</v>
          </cell>
          <cell r="F921">
            <v>61732.5</v>
          </cell>
        </row>
        <row r="922">
          <cell r="B922" t="str">
            <v>917</v>
          </cell>
          <cell r="F922">
            <v>200000</v>
          </cell>
        </row>
        <row r="923">
          <cell r="B923" t="str">
            <v>918</v>
          </cell>
          <cell r="F923">
            <v>200000</v>
          </cell>
        </row>
        <row r="924">
          <cell r="B924" t="str">
            <v>919</v>
          </cell>
          <cell r="F924">
            <v>200000</v>
          </cell>
        </row>
        <row r="925">
          <cell r="B925" t="str">
            <v>920</v>
          </cell>
          <cell r="F925">
            <v>12000</v>
          </cell>
        </row>
        <row r="926">
          <cell r="B926" t="str">
            <v>921</v>
          </cell>
          <cell r="F926">
            <v>0</v>
          </cell>
        </row>
        <row r="927">
          <cell r="B927" t="str">
            <v>922</v>
          </cell>
          <cell r="F927">
            <v>0</v>
          </cell>
        </row>
        <row r="928">
          <cell r="B928" t="str">
            <v>923</v>
          </cell>
          <cell r="F928">
            <v>6000</v>
          </cell>
        </row>
        <row r="929">
          <cell r="B929" t="str">
            <v>924</v>
          </cell>
          <cell r="F929">
            <v>6000</v>
          </cell>
        </row>
        <row r="930">
          <cell r="B930" t="str">
            <v>925</v>
          </cell>
          <cell r="F930">
            <v>41600</v>
          </cell>
        </row>
        <row r="931">
          <cell r="B931" t="str">
            <v>926</v>
          </cell>
          <cell r="F931">
            <v>26600</v>
          </cell>
        </row>
        <row r="932">
          <cell r="B932" t="str">
            <v>927</v>
          </cell>
          <cell r="F932">
            <v>5000</v>
          </cell>
        </row>
        <row r="933">
          <cell r="B933" t="str">
            <v>928</v>
          </cell>
          <cell r="F933">
            <v>5000</v>
          </cell>
        </row>
        <row r="934">
          <cell r="B934" t="str">
            <v>929</v>
          </cell>
          <cell r="F934">
            <v>5000</v>
          </cell>
        </row>
        <row r="935">
          <cell r="B935" t="str">
            <v>930</v>
          </cell>
          <cell r="F935">
            <v>15810</v>
          </cell>
        </row>
        <row r="936">
          <cell r="B936" t="str">
            <v>931</v>
          </cell>
          <cell r="F936">
            <v>11810</v>
          </cell>
        </row>
        <row r="937">
          <cell r="B937" t="str">
            <v>932</v>
          </cell>
          <cell r="F937">
            <v>0</v>
          </cell>
        </row>
        <row r="938">
          <cell r="B938" t="str">
            <v>933</v>
          </cell>
          <cell r="F938">
            <v>2000</v>
          </cell>
        </row>
        <row r="939">
          <cell r="B939" t="str">
            <v>934</v>
          </cell>
          <cell r="F939">
            <v>2000</v>
          </cell>
        </row>
        <row r="940">
          <cell r="B940" t="str">
            <v>935</v>
          </cell>
          <cell r="F940">
            <v>23000</v>
          </cell>
        </row>
        <row r="941">
          <cell r="B941" t="str">
            <v>936</v>
          </cell>
        </row>
        <row r="942">
          <cell r="B942" t="str">
            <v>937</v>
          </cell>
        </row>
        <row r="943">
          <cell r="B943" t="str">
            <v>938</v>
          </cell>
          <cell r="F943">
            <v>23000</v>
          </cell>
        </row>
        <row r="944">
          <cell r="B944" t="str">
            <v>939</v>
          </cell>
        </row>
        <row r="945">
          <cell r="B945" t="str">
            <v>940</v>
          </cell>
          <cell r="F945">
            <v>34000</v>
          </cell>
        </row>
        <row r="946">
          <cell r="B946" t="str">
            <v>941</v>
          </cell>
        </row>
        <row r="947">
          <cell r="B947" t="str">
            <v>942</v>
          </cell>
          <cell r="F947">
            <v>30000</v>
          </cell>
        </row>
        <row r="948">
          <cell r="B948" t="str">
            <v>943</v>
          </cell>
          <cell r="F948">
            <v>2000</v>
          </cell>
        </row>
        <row r="949">
          <cell r="B949" t="str">
            <v>944</v>
          </cell>
          <cell r="F949">
            <v>2000</v>
          </cell>
        </row>
        <row r="950">
          <cell r="B950" t="str">
            <v>945</v>
          </cell>
          <cell r="F950">
            <v>23000</v>
          </cell>
        </row>
        <row r="951">
          <cell r="B951" t="str">
            <v>946</v>
          </cell>
          <cell r="F951">
            <v>0</v>
          </cell>
        </row>
        <row r="952">
          <cell r="B952" t="str">
            <v>947</v>
          </cell>
          <cell r="F952">
            <v>15000</v>
          </cell>
        </row>
        <row r="953">
          <cell r="B953" t="str">
            <v>948</v>
          </cell>
          <cell r="F953">
            <v>4000</v>
          </cell>
        </row>
        <row r="954">
          <cell r="B954" t="str">
            <v>949</v>
          </cell>
          <cell r="F954">
            <v>4000</v>
          </cell>
        </row>
        <row r="955">
          <cell r="B955" t="str">
            <v>950</v>
          </cell>
          <cell r="F955">
            <v>585470</v>
          </cell>
        </row>
        <row r="956">
          <cell r="B956" t="str">
            <v>951</v>
          </cell>
          <cell r="F956">
            <v>0</v>
          </cell>
        </row>
        <row r="957">
          <cell r="B957" t="str">
            <v>952</v>
          </cell>
          <cell r="F957">
            <v>146329</v>
          </cell>
        </row>
        <row r="958">
          <cell r="B958" t="str">
            <v>953</v>
          </cell>
          <cell r="F958">
            <v>217999</v>
          </cell>
        </row>
        <row r="959">
          <cell r="B959" t="str">
            <v>954</v>
          </cell>
          <cell r="F959">
            <v>221142</v>
          </cell>
        </row>
        <row r="960">
          <cell r="B960" t="str">
            <v>955</v>
          </cell>
          <cell r="F960">
            <v>137036</v>
          </cell>
        </row>
        <row r="961">
          <cell r="B961" t="str">
            <v>956</v>
          </cell>
          <cell r="F961">
            <v>0</v>
          </cell>
        </row>
        <row r="962">
          <cell r="B962" t="str">
            <v>957</v>
          </cell>
          <cell r="F962">
            <v>34598</v>
          </cell>
        </row>
        <row r="963">
          <cell r="B963" t="str">
            <v>958</v>
          </cell>
          <cell r="F963">
            <v>55625</v>
          </cell>
        </row>
        <row r="964">
          <cell r="B964" t="str">
            <v>959</v>
          </cell>
          <cell r="F964">
            <v>46813</v>
          </cell>
        </row>
        <row r="965">
          <cell r="B965" t="str">
            <v>960</v>
          </cell>
          <cell r="F965">
            <v>311160</v>
          </cell>
        </row>
        <row r="966">
          <cell r="B966" t="str">
            <v>961</v>
          </cell>
          <cell r="F966">
            <v>0</v>
          </cell>
        </row>
        <row r="967">
          <cell r="B967" t="str">
            <v>962</v>
          </cell>
          <cell r="F967">
            <v>76758</v>
          </cell>
        </row>
        <row r="968">
          <cell r="B968" t="str">
            <v>963</v>
          </cell>
          <cell r="F968">
            <v>148525</v>
          </cell>
        </row>
        <row r="969">
          <cell r="B969" t="str">
            <v>964</v>
          </cell>
          <cell r="F969">
            <v>85877</v>
          </cell>
        </row>
        <row r="970">
          <cell r="B970" t="str">
            <v>965</v>
          </cell>
          <cell r="F970">
            <v>750000</v>
          </cell>
        </row>
        <row r="971">
          <cell r="B971" t="str">
            <v>966</v>
          </cell>
          <cell r="F971">
            <v>0</v>
          </cell>
        </row>
        <row r="972">
          <cell r="B972" t="str">
            <v>967</v>
          </cell>
          <cell r="F972">
            <v>375000</v>
          </cell>
        </row>
        <row r="973">
          <cell r="B973" t="str">
            <v>968</v>
          </cell>
          <cell r="F973">
            <v>375000</v>
          </cell>
        </row>
        <row r="974">
          <cell r="B974" t="str">
            <v>969</v>
          </cell>
          <cell r="F974">
            <v>0</v>
          </cell>
        </row>
        <row r="975">
          <cell r="B975" t="str">
            <v>970</v>
          </cell>
        </row>
        <row r="976">
          <cell r="B976" t="str">
            <v>971</v>
          </cell>
          <cell r="F976">
            <v>92000</v>
          </cell>
        </row>
        <row r="977">
          <cell r="B977" t="str">
            <v>972</v>
          </cell>
          <cell r="F977">
            <v>92000</v>
          </cell>
        </row>
        <row r="978">
          <cell r="B978" t="str">
            <v>973</v>
          </cell>
          <cell r="F978">
            <v>0</v>
          </cell>
        </row>
        <row r="979">
          <cell r="B979" t="str">
            <v>974</v>
          </cell>
          <cell r="F979">
            <v>0</v>
          </cell>
        </row>
        <row r="980">
          <cell r="B980" t="str">
            <v>975</v>
          </cell>
          <cell r="F980">
            <v>0</v>
          </cell>
        </row>
        <row r="981">
          <cell r="B981" t="str">
            <v>976</v>
          </cell>
          <cell r="F981">
            <v>30250</v>
          </cell>
        </row>
        <row r="982">
          <cell r="B982" t="str">
            <v>977</v>
          </cell>
        </row>
        <row r="983">
          <cell r="B983" t="str">
            <v>978</v>
          </cell>
        </row>
        <row r="984">
          <cell r="B984" t="str">
            <v>979</v>
          </cell>
          <cell r="F984">
            <v>13750</v>
          </cell>
        </row>
        <row r="985">
          <cell r="B985" t="str">
            <v>980</v>
          </cell>
          <cell r="F985">
            <v>16500</v>
          </cell>
        </row>
        <row r="986">
          <cell r="B986" t="str">
            <v>981</v>
          </cell>
          <cell r="F986">
            <v>3000</v>
          </cell>
        </row>
        <row r="987">
          <cell r="B987" t="str">
            <v>982</v>
          </cell>
        </row>
        <row r="988">
          <cell r="B988" t="str">
            <v>983</v>
          </cell>
          <cell r="F988">
            <v>3000</v>
          </cell>
        </row>
        <row r="989">
          <cell r="B989" t="str">
            <v>984</v>
          </cell>
        </row>
        <row r="990">
          <cell r="B990" t="str">
            <v>985</v>
          </cell>
        </row>
        <row r="991">
          <cell r="B991" t="str">
            <v>986</v>
          </cell>
          <cell r="F991">
            <v>13850</v>
          </cell>
        </row>
        <row r="992">
          <cell r="B992" t="str">
            <v>987</v>
          </cell>
        </row>
        <row r="993">
          <cell r="B993" t="str">
            <v>988</v>
          </cell>
          <cell r="F993">
            <v>6925</v>
          </cell>
        </row>
        <row r="994">
          <cell r="B994" t="str">
            <v>989</v>
          </cell>
          <cell r="F994">
            <v>6925</v>
          </cell>
        </row>
        <row r="995">
          <cell r="B995" t="str">
            <v>990</v>
          </cell>
        </row>
        <row r="996">
          <cell r="B996" t="str">
            <v>991</v>
          </cell>
        </row>
        <row r="997">
          <cell r="B997" t="str">
            <v>992</v>
          </cell>
          <cell r="F997">
            <v>0</v>
          </cell>
        </row>
        <row r="998">
          <cell r="B998" t="str">
            <v>993</v>
          </cell>
          <cell r="F998">
            <v>0</v>
          </cell>
        </row>
        <row r="999">
          <cell r="B999" t="str">
            <v>994</v>
          </cell>
          <cell r="F999">
            <v>0</v>
          </cell>
        </row>
        <row r="1000">
          <cell r="B1000" t="str">
            <v>995</v>
          </cell>
          <cell r="F1000">
            <v>0</v>
          </cell>
        </row>
        <row r="1001">
          <cell r="B1001" t="str">
            <v>996</v>
          </cell>
          <cell r="F1001">
            <v>5000</v>
          </cell>
        </row>
        <row r="1002">
          <cell r="B1002" t="str">
            <v>997</v>
          </cell>
          <cell r="F1002">
            <v>5000</v>
          </cell>
        </row>
        <row r="1003">
          <cell r="B1003" t="str">
            <v>998</v>
          </cell>
          <cell r="F1003">
            <v>0</v>
          </cell>
        </row>
        <row r="1004">
          <cell r="B1004" t="str">
            <v>999</v>
          </cell>
          <cell r="F1004">
            <v>0</v>
          </cell>
        </row>
        <row r="1005">
          <cell r="B1005" t="str">
            <v>1000</v>
          </cell>
          <cell r="F1005">
            <v>0</v>
          </cell>
        </row>
        <row r="1006">
          <cell r="B1006" t="str">
            <v>1001</v>
          </cell>
          <cell r="F1006">
            <v>4800</v>
          </cell>
        </row>
        <row r="1007">
          <cell r="B1007" t="str">
            <v>1002</v>
          </cell>
          <cell r="F1007">
            <v>2000</v>
          </cell>
        </row>
        <row r="1008">
          <cell r="B1008" t="str">
            <v>1003</v>
          </cell>
          <cell r="F1008">
            <v>2800</v>
          </cell>
        </row>
        <row r="1009">
          <cell r="B1009" t="str">
            <v>1004</v>
          </cell>
          <cell r="F1009">
            <v>0</v>
          </cell>
        </row>
        <row r="1010">
          <cell r="B1010" t="str">
            <v>1005</v>
          </cell>
          <cell r="F1010">
            <v>0</v>
          </cell>
        </row>
        <row r="1011">
          <cell r="B1011" t="str">
            <v>1006</v>
          </cell>
          <cell r="F1011">
            <v>1000</v>
          </cell>
        </row>
        <row r="1012">
          <cell r="B1012" t="str">
            <v>1007</v>
          </cell>
          <cell r="F1012">
            <v>1000</v>
          </cell>
        </row>
        <row r="1013">
          <cell r="B1013" t="str">
            <v>1008</v>
          </cell>
          <cell r="F1013">
            <v>0</v>
          </cell>
        </row>
        <row r="1014">
          <cell r="B1014" t="str">
            <v>1009</v>
          </cell>
          <cell r="F1014">
            <v>0</v>
          </cell>
        </row>
        <row r="1015">
          <cell r="B1015" t="str">
            <v>1010</v>
          </cell>
          <cell r="F1015">
            <v>0</v>
          </cell>
        </row>
        <row r="1016">
          <cell r="B1016" t="str">
            <v>1011</v>
          </cell>
          <cell r="F1016">
            <v>45000</v>
          </cell>
        </row>
        <row r="1017">
          <cell r="B1017" t="str">
            <v>1012</v>
          </cell>
          <cell r="F1017">
            <v>45000</v>
          </cell>
        </row>
        <row r="1018">
          <cell r="B1018" t="str">
            <v>1013</v>
          </cell>
          <cell r="F1018">
            <v>0</v>
          </cell>
        </row>
        <row r="1019">
          <cell r="B1019" t="str">
            <v>1014</v>
          </cell>
          <cell r="F1019">
            <v>0</v>
          </cell>
        </row>
        <row r="1020">
          <cell r="B1020" t="str">
            <v>1015</v>
          </cell>
          <cell r="F1020">
            <v>0</v>
          </cell>
        </row>
        <row r="1021">
          <cell r="B1021" t="str">
            <v>1016</v>
          </cell>
          <cell r="F1021">
            <v>6726</v>
          </cell>
        </row>
        <row r="1022">
          <cell r="B1022" t="str">
            <v>1017</v>
          </cell>
          <cell r="F1022">
            <v>1075</v>
          </cell>
        </row>
        <row r="1023">
          <cell r="B1023" t="str">
            <v>1018</v>
          </cell>
          <cell r="F1023">
            <v>3408</v>
          </cell>
        </row>
        <row r="1024">
          <cell r="B1024" t="str">
            <v>1019</v>
          </cell>
          <cell r="F1024">
            <v>2243</v>
          </cell>
        </row>
        <row r="1025">
          <cell r="B1025" t="str">
            <v>1020</v>
          </cell>
          <cell r="F1025">
            <v>0</v>
          </cell>
        </row>
        <row r="1026">
          <cell r="B1026" t="str">
            <v>1021</v>
          </cell>
        </row>
        <row r="1027">
          <cell r="B1027" t="str">
            <v>1022</v>
          </cell>
        </row>
        <row r="1028">
          <cell r="B1028" t="str">
            <v>1023</v>
          </cell>
          <cell r="F1028">
            <v>0</v>
          </cell>
        </row>
        <row r="1029">
          <cell r="B1029" t="str">
            <v>1024</v>
          </cell>
          <cell r="F1029">
            <v>0</v>
          </cell>
        </row>
        <row r="1030">
          <cell r="B1030" t="str">
            <v>1025</v>
          </cell>
          <cell r="F1030">
            <v>0</v>
          </cell>
        </row>
        <row r="1031">
          <cell r="B1031" t="str">
            <v>1026</v>
          </cell>
          <cell r="F1031">
            <v>0</v>
          </cell>
        </row>
        <row r="1032">
          <cell r="B1032" t="str">
            <v>1027</v>
          </cell>
        </row>
        <row r="1033">
          <cell r="B1033" t="str">
            <v>1028</v>
          </cell>
          <cell r="F1033">
            <v>0</v>
          </cell>
        </row>
        <row r="1034">
          <cell r="B1034" t="str">
            <v>1029</v>
          </cell>
          <cell r="F1034">
            <v>0</v>
          </cell>
        </row>
        <row r="1035">
          <cell r="B1035" t="str">
            <v>1030</v>
          </cell>
          <cell r="F1035">
            <v>0</v>
          </cell>
        </row>
        <row r="1036">
          <cell r="B1036" t="str">
            <v>1031</v>
          </cell>
          <cell r="F1036">
            <v>0</v>
          </cell>
        </row>
        <row r="1037">
          <cell r="B1037" t="str">
            <v>1032</v>
          </cell>
        </row>
        <row r="1038">
          <cell r="B1038" t="str">
            <v>1033</v>
          </cell>
          <cell r="F1038">
            <v>0</v>
          </cell>
        </row>
        <row r="1039">
          <cell r="B1039" t="str">
            <v>1034</v>
          </cell>
          <cell r="F1039">
            <v>0</v>
          </cell>
        </row>
        <row r="1040">
          <cell r="B1040" t="str">
            <v>1035</v>
          </cell>
          <cell r="F1040">
            <v>0</v>
          </cell>
        </row>
        <row r="1041">
          <cell r="B1041" t="str">
            <v>1036</v>
          </cell>
          <cell r="F1041">
            <v>0</v>
          </cell>
        </row>
        <row r="1042">
          <cell r="B1042" t="str">
            <v>1037</v>
          </cell>
        </row>
        <row r="1043">
          <cell r="B1043" t="str">
            <v>1038</v>
          </cell>
          <cell r="F1043">
            <v>0</v>
          </cell>
        </row>
        <row r="1044">
          <cell r="B1044" t="str">
            <v>1039</v>
          </cell>
          <cell r="F1044">
            <v>0</v>
          </cell>
        </row>
        <row r="1045">
          <cell r="B1045" t="str">
            <v>1040</v>
          </cell>
          <cell r="F1045">
            <v>0</v>
          </cell>
        </row>
        <row r="1046">
          <cell r="B1046" t="str">
            <v>1041</v>
          </cell>
          <cell r="F1046">
            <v>0</v>
          </cell>
        </row>
        <row r="1047">
          <cell r="B1047" t="str">
            <v>1042</v>
          </cell>
        </row>
        <row r="1048">
          <cell r="B1048" t="str">
            <v>1043</v>
          </cell>
          <cell r="F1048">
            <v>0</v>
          </cell>
        </row>
        <row r="1049">
          <cell r="B1049" t="str">
            <v>1044</v>
          </cell>
          <cell r="F1049">
            <v>0</v>
          </cell>
        </row>
        <row r="1050">
          <cell r="B1050" t="str">
            <v>1045</v>
          </cell>
          <cell r="F1050">
            <v>0</v>
          </cell>
        </row>
        <row r="1051">
          <cell r="B1051" t="str">
            <v>1046</v>
          </cell>
          <cell r="F1051">
            <v>0</v>
          </cell>
        </row>
        <row r="1052">
          <cell r="B1052" t="str">
            <v>1047</v>
          </cell>
        </row>
        <row r="1053">
          <cell r="B1053" t="str">
            <v>1048</v>
          </cell>
          <cell r="F1053">
            <v>0</v>
          </cell>
        </row>
        <row r="1054">
          <cell r="B1054" t="str">
            <v>1049</v>
          </cell>
          <cell r="F1054">
            <v>0</v>
          </cell>
        </row>
        <row r="1055">
          <cell r="B1055" t="str">
            <v>1050</v>
          </cell>
          <cell r="F1055">
            <v>0</v>
          </cell>
        </row>
        <row r="1056">
          <cell r="B1056" t="str">
            <v>1051</v>
          </cell>
          <cell r="F1056">
            <v>0</v>
          </cell>
        </row>
        <row r="1057">
          <cell r="B1057" t="str">
            <v>1052</v>
          </cell>
        </row>
        <row r="1058">
          <cell r="B1058" t="str">
            <v>1053</v>
          </cell>
          <cell r="F1058">
            <v>3431</v>
          </cell>
        </row>
        <row r="1059">
          <cell r="B1059" t="str">
            <v>1054</v>
          </cell>
          <cell r="F1059">
            <v>0</v>
          </cell>
        </row>
        <row r="1060">
          <cell r="B1060" t="str">
            <v>1055</v>
          </cell>
          <cell r="F1060">
            <v>2770</v>
          </cell>
        </row>
        <row r="1061">
          <cell r="B1061" t="str">
            <v>1056</v>
          </cell>
          <cell r="F1061">
            <v>393</v>
          </cell>
        </row>
        <row r="1062">
          <cell r="B1062" t="str">
            <v>1057</v>
          </cell>
          <cell r="F1062">
            <v>268</v>
          </cell>
        </row>
        <row r="1063">
          <cell r="B1063" t="str">
            <v>1058</v>
          </cell>
          <cell r="F1063">
            <v>4602</v>
          </cell>
        </row>
        <row r="1064">
          <cell r="B1064" t="str">
            <v>1059</v>
          </cell>
          <cell r="F1064">
            <v>440</v>
          </cell>
        </row>
        <row r="1065">
          <cell r="B1065" t="str">
            <v>1060</v>
          </cell>
          <cell r="F1065">
            <v>1856</v>
          </cell>
        </row>
        <row r="1066">
          <cell r="B1066" t="str">
            <v>1061</v>
          </cell>
          <cell r="F1066">
            <v>1264</v>
          </cell>
        </row>
        <row r="1067">
          <cell r="B1067" t="str">
            <v>1062</v>
          </cell>
          <cell r="F1067">
            <v>1042</v>
          </cell>
        </row>
        <row r="1068">
          <cell r="B1068" t="str">
            <v>1063</v>
          </cell>
          <cell r="F1068">
            <v>8236</v>
          </cell>
        </row>
        <row r="1069">
          <cell r="B1069" t="str">
            <v>1064</v>
          </cell>
          <cell r="F1069">
            <v>295</v>
          </cell>
        </row>
        <row r="1070">
          <cell r="B1070" t="str">
            <v>1065</v>
          </cell>
          <cell r="F1070">
            <v>3693</v>
          </cell>
        </row>
        <row r="1071">
          <cell r="B1071" t="str">
            <v>1066</v>
          </cell>
          <cell r="F1071">
            <v>2495</v>
          </cell>
        </row>
        <row r="1072">
          <cell r="B1072" t="str">
            <v>1067</v>
          </cell>
          <cell r="F1072">
            <v>1753</v>
          </cell>
        </row>
        <row r="1073">
          <cell r="B1073" t="str">
            <v>1068</v>
          </cell>
        </row>
        <row r="1074">
          <cell r="B1074" t="str">
            <v>1069</v>
          </cell>
          <cell r="F1074">
            <v>194</v>
          </cell>
        </row>
        <row r="1075">
          <cell r="B1075" t="str">
            <v>1070</v>
          </cell>
          <cell r="F1075">
            <v>194</v>
          </cell>
        </row>
        <row r="1076">
          <cell r="B1076" t="str">
            <v>1071</v>
          </cell>
          <cell r="F1076">
            <v>0</v>
          </cell>
        </row>
        <row r="1077">
          <cell r="B1077" t="str">
            <v>1072</v>
          </cell>
          <cell r="F1077">
            <v>0</v>
          </cell>
        </row>
        <row r="1078">
          <cell r="B1078" t="str">
            <v>1073</v>
          </cell>
          <cell r="F1078">
            <v>0</v>
          </cell>
        </row>
        <row r="1079">
          <cell r="B1079" t="str">
            <v>1074</v>
          </cell>
          <cell r="F1079">
            <v>11000</v>
          </cell>
        </row>
        <row r="1080">
          <cell r="B1080" t="str">
            <v>1075</v>
          </cell>
        </row>
        <row r="1081">
          <cell r="B1081" t="str">
            <v>1076</v>
          </cell>
          <cell r="F1081">
            <v>5000</v>
          </cell>
        </row>
        <row r="1082">
          <cell r="B1082" t="str">
            <v>1077</v>
          </cell>
          <cell r="F1082">
            <v>2000</v>
          </cell>
        </row>
        <row r="1083">
          <cell r="B1083" t="str">
            <v>1078</v>
          </cell>
          <cell r="F1083">
            <v>4000</v>
          </cell>
        </row>
        <row r="1084">
          <cell r="B1084" t="str">
            <v>1079</v>
          </cell>
          <cell r="F1084">
            <v>726</v>
          </cell>
        </row>
        <row r="1085">
          <cell r="B1085" t="str">
            <v>1080</v>
          </cell>
        </row>
        <row r="1086">
          <cell r="B1086" t="str">
            <v>1081</v>
          </cell>
          <cell r="F1086">
            <v>353</v>
          </cell>
        </row>
        <row r="1087">
          <cell r="B1087" t="str">
            <v>1082</v>
          </cell>
          <cell r="F1087">
            <v>373</v>
          </cell>
        </row>
        <row r="1088">
          <cell r="B1088" t="str">
            <v>1083</v>
          </cell>
          <cell r="F1088">
            <v>0</v>
          </cell>
        </row>
        <row r="1089">
          <cell r="B1089" t="str">
            <v>1084</v>
          </cell>
        </row>
        <row r="1090">
          <cell r="B1090" t="str">
            <v>1085</v>
          </cell>
        </row>
        <row r="1091">
          <cell r="B1091" t="str">
            <v>1086</v>
          </cell>
        </row>
        <row r="1092">
          <cell r="B1092" t="str">
            <v>1087</v>
          </cell>
        </row>
        <row r="1093">
          <cell r="B1093" t="str">
            <v>1088</v>
          </cell>
        </row>
        <row r="1094">
          <cell r="B1094" t="str">
            <v>1089</v>
          </cell>
        </row>
        <row r="1095">
          <cell r="B1095" t="str">
            <v>1090</v>
          </cell>
        </row>
        <row r="1096">
          <cell r="B1096" t="str">
            <v>1091</v>
          </cell>
        </row>
        <row r="1097">
          <cell r="B1097" t="str">
            <v>1092</v>
          </cell>
        </row>
        <row r="1098">
          <cell r="B1098" t="str">
            <v>1093</v>
          </cell>
        </row>
        <row r="1099">
          <cell r="B1099" t="str">
            <v>1094</v>
          </cell>
        </row>
        <row r="1100">
          <cell r="B1100" t="str">
            <v>1095</v>
          </cell>
        </row>
        <row r="1101">
          <cell r="B1101" t="str">
            <v>1096</v>
          </cell>
        </row>
        <row r="1102">
          <cell r="B1102" t="str">
            <v>1097</v>
          </cell>
        </row>
        <row r="1103">
          <cell r="B1103" t="str">
            <v>1098</v>
          </cell>
        </row>
        <row r="1104">
          <cell r="B1104" t="str">
            <v>1099</v>
          </cell>
        </row>
        <row r="1105">
          <cell r="B1105" t="str">
            <v>1100</v>
          </cell>
        </row>
        <row r="1106">
          <cell r="B1106" t="str">
            <v>1101</v>
          </cell>
          <cell r="F1106">
            <v>377</v>
          </cell>
        </row>
        <row r="1107">
          <cell r="B1107" t="str">
            <v>1102</v>
          </cell>
          <cell r="F1107">
            <v>188</v>
          </cell>
        </row>
        <row r="1108">
          <cell r="B1108" t="str">
            <v>1103</v>
          </cell>
          <cell r="F1108">
            <v>63</v>
          </cell>
        </row>
        <row r="1109">
          <cell r="B1109" t="str">
            <v>1104</v>
          </cell>
          <cell r="F1109">
            <v>63</v>
          </cell>
        </row>
        <row r="1110">
          <cell r="B1110" t="str">
            <v>1105</v>
          </cell>
          <cell r="F1110">
            <v>63</v>
          </cell>
        </row>
        <row r="1111">
          <cell r="B1111" t="str">
            <v>1106</v>
          </cell>
          <cell r="F1111">
            <v>39521</v>
          </cell>
        </row>
        <row r="1112">
          <cell r="B1112" t="str">
            <v>1107</v>
          </cell>
          <cell r="F1112">
            <v>0</v>
          </cell>
        </row>
        <row r="1113">
          <cell r="B1113" t="str">
            <v>1108</v>
          </cell>
          <cell r="F1113">
            <v>39521</v>
          </cell>
        </row>
        <row r="1114">
          <cell r="B1114" t="str">
            <v>1109</v>
          </cell>
          <cell r="F1114">
            <v>0</v>
          </cell>
        </row>
        <row r="1115">
          <cell r="B1115" t="str">
            <v>1110</v>
          </cell>
          <cell r="F1115">
            <v>0</v>
          </cell>
        </row>
        <row r="1116">
          <cell r="B1116" t="str">
            <v>1111</v>
          </cell>
        </row>
        <row r="1117">
          <cell r="B1117" t="str">
            <v>1112</v>
          </cell>
        </row>
        <row r="1118">
          <cell r="B1118" t="str">
            <v>1113</v>
          </cell>
        </row>
        <row r="1119">
          <cell r="B1119" t="str">
            <v>1114</v>
          </cell>
        </row>
        <row r="1120">
          <cell r="B1120" t="str">
            <v>1115</v>
          </cell>
        </row>
        <row r="1121">
          <cell r="B1121" t="str">
            <v>1116</v>
          </cell>
          <cell r="F1121">
            <v>44500</v>
          </cell>
        </row>
        <row r="1122">
          <cell r="B1122" t="str">
            <v>1117</v>
          </cell>
          <cell r="F1122">
            <v>0</v>
          </cell>
        </row>
        <row r="1123">
          <cell r="B1123" t="str">
            <v>1118</v>
          </cell>
          <cell r="F1123">
            <v>0</v>
          </cell>
        </row>
        <row r="1124">
          <cell r="B1124" t="str">
            <v>1119</v>
          </cell>
          <cell r="F1124">
            <v>2500</v>
          </cell>
        </row>
        <row r="1125">
          <cell r="B1125" t="str">
            <v>1120</v>
          </cell>
          <cell r="F1125">
            <v>42000</v>
          </cell>
        </row>
        <row r="1126">
          <cell r="B1126" t="str">
            <v>1121</v>
          </cell>
          <cell r="F1126">
            <v>49500</v>
          </cell>
        </row>
        <row r="1127">
          <cell r="B1127" t="str">
            <v>1122</v>
          </cell>
          <cell r="F1127">
            <v>0</v>
          </cell>
        </row>
        <row r="1128">
          <cell r="B1128" t="str">
            <v>1123</v>
          </cell>
          <cell r="F1128">
            <v>0</v>
          </cell>
        </row>
        <row r="1129">
          <cell r="B1129" t="str">
            <v>1124</v>
          </cell>
          <cell r="F1129">
            <v>2500</v>
          </cell>
        </row>
        <row r="1130">
          <cell r="B1130" t="str">
            <v>1125</v>
          </cell>
          <cell r="F1130">
            <v>47000</v>
          </cell>
        </row>
        <row r="1131">
          <cell r="B1131" t="str">
            <v>1126</v>
          </cell>
        </row>
        <row r="1132">
          <cell r="B1132" t="str">
            <v>1127</v>
          </cell>
        </row>
        <row r="1133">
          <cell r="B1133" t="str">
            <v>1128</v>
          </cell>
          <cell r="F1133">
            <v>8753</v>
          </cell>
        </row>
        <row r="1134">
          <cell r="B1134" t="str">
            <v>1129</v>
          </cell>
          <cell r="F1134">
            <v>0</v>
          </cell>
        </row>
        <row r="1135">
          <cell r="B1135" t="str">
            <v>1130</v>
          </cell>
          <cell r="F1135">
            <v>0</v>
          </cell>
        </row>
        <row r="1136">
          <cell r="B1136" t="str">
            <v>1131</v>
          </cell>
          <cell r="F1136">
            <v>0</v>
          </cell>
        </row>
        <row r="1137">
          <cell r="B1137" t="str">
            <v>1132</v>
          </cell>
          <cell r="F1137">
            <v>600000</v>
          </cell>
        </row>
        <row r="1138">
          <cell r="B1138" t="str">
            <v>1133</v>
          </cell>
          <cell r="F1138">
            <v>0</v>
          </cell>
        </row>
        <row r="1139">
          <cell r="B1139" t="str">
            <v>1134</v>
          </cell>
          <cell r="F1139">
            <v>200000</v>
          </cell>
        </row>
        <row r="1140">
          <cell r="B1140" t="str">
            <v>1135</v>
          </cell>
          <cell r="F1140">
            <v>200000</v>
          </cell>
        </row>
        <row r="1141">
          <cell r="B1141" t="str">
            <v>1136</v>
          </cell>
          <cell r="F1141">
            <v>200000</v>
          </cell>
        </row>
        <row r="1142">
          <cell r="B1142" t="str">
            <v>1137</v>
          </cell>
        </row>
        <row r="1143">
          <cell r="B1143" t="str">
            <v>1138</v>
          </cell>
          <cell r="F1143">
            <v>132.9</v>
          </cell>
        </row>
        <row r="1144">
          <cell r="B1144" t="str">
            <v>1139</v>
          </cell>
          <cell r="F1144">
            <v>132.9</v>
          </cell>
        </row>
        <row r="1145">
          <cell r="B1145" t="str">
            <v>1140</v>
          </cell>
          <cell r="F1145">
            <v>0</v>
          </cell>
        </row>
        <row r="1146">
          <cell r="B1146" t="str">
            <v>1141</v>
          </cell>
          <cell r="F1146">
            <v>0</v>
          </cell>
        </row>
        <row r="1147">
          <cell r="B1147" t="str">
            <v>1142</v>
          </cell>
          <cell r="F1147">
            <v>0</v>
          </cell>
        </row>
        <row r="1148">
          <cell r="B1148" t="str">
            <v>1143</v>
          </cell>
          <cell r="F1148">
            <v>240</v>
          </cell>
        </row>
        <row r="1149">
          <cell r="B1149" t="str">
            <v>1144</v>
          </cell>
          <cell r="F1149">
            <v>0</v>
          </cell>
        </row>
        <row r="1150">
          <cell r="B1150" t="str">
            <v>1145</v>
          </cell>
          <cell r="F1150">
            <v>120</v>
          </cell>
        </row>
        <row r="1151">
          <cell r="B1151" t="str">
            <v>1146</v>
          </cell>
          <cell r="F1151">
            <v>120</v>
          </cell>
        </row>
        <row r="1152">
          <cell r="B1152" t="str">
            <v>1147</v>
          </cell>
          <cell r="F1152">
            <v>0</v>
          </cell>
        </row>
        <row r="1153">
          <cell r="B1153" t="str">
            <v>1148</v>
          </cell>
          <cell r="F1153">
            <v>1008</v>
          </cell>
        </row>
        <row r="1154">
          <cell r="B1154" t="str">
            <v>1149</v>
          </cell>
          <cell r="F1154">
            <v>0</v>
          </cell>
        </row>
        <row r="1155">
          <cell r="B1155" t="str">
            <v>1150</v>
          </cell>
          <cell r="F1155">
            <v>488</v>
          </cell>
        </row>
        <row r="1156">
          <cell r="B1156" t="str">
            <v>1151</v>
          </cell>
          <cell r="F1156">
            <v>260</v>
          </cell>
        </row>
        <row r="1157">
          <cell r="B1157" t="str">
            <v>1152</v>
          </cell>
          <cell r="F1157">
            <v>260</v>
          </cell>
        </row>
        <row r="1158">
          <cell r="B1158" t="str">
            <v>1153</v>
          </cell>
          <cell r="F1158">
            <v>140</v>
          </cell>
        </row>
        <row r="1159">
          <cell r="B1159" t="str">
            <v>1154</v>
          </cell>
          <cell r="F1159">
            <v>0</v>
          </cell>
        </row>
        <row r="1160">
          <cell r="B1160" t="str">
            <v>1155</v>
          </cell>
          <cell r="F1160">
            <v>60</v>
          </cell>
        </row>
        <row r="1161">
          <cell r="B1161" t="str">
            <v>1156</v>
          </cell>
          <cell r="F1161">
            <v>80</v>
          </cell>
        </row>
        <row r="1162">
          <cell r="B1162" t="str">
            <v>1157</v>
          </cell>
          <cell r="F1162">
            <v>0</v>
          </cell>
        </row>
        <row r="1163">
          <cell r="B1163" t="str">
            <v>1158</v>
          </cell>
          <cell r="F1163">
            <v>300</v>
          </cell>
        </row>
        <row r="1164">
          <cell r="B1164" t="str">
            <v>1159</v>
          </cell>
          <cell r="F1164">
            <v>0</v>
          </cell>
        </row>
        <row r="1165">
          <cell r="B1165" t="str">
            <v>1160</v>
          </cell>
          <cell r="F1165">
            <v>120</v>
          </cell>
        </row>
        <row r="1166">
          <cell r="B1166" t="str">
            <v>1161</v>
          </cell>
          <cell r="F1166">
            <v>180</v>
          </cell>
        </row>
        <row r="1167">
          <cell r="B1167" t="str">
            <v>1162</v>
          </cell>
          <cell r="F1167">
            <v>0</v>
          </cell>
        </row>
        <row r="1168">
          <cell r="B1168" t="str">
            <v>1163</v>
          </cell>
          <cell r="F1168">
            <v>166</v>
          </cell>
        </row>
        <row r="1169">
          <cell r="B1169" t="str">
            <v>1164</v>
          </cell>
          <cell r="F1169">
            <v>0</v>
          </cell>
        </row>
        <row r="1170">
          <cell r="B1170" t="str">
            <v>1165</v>
          </cell>
          <cell r="F1170">
            <v>86</v>
          </cell>
        </row>
        <row r="1171">
          <cell r="B1171" t="str">
            <v>1166</v>
          </cell>
          <cell r="F1171">
            <v>40</v>
          </cell>
        </row>
        <row r="1172">
          <cell r="B1172" t="str">
            <v>1167</v>
          </cell>
          <cell r="F1172">
            <v>40</v>
          </cell>
        </row>
        <row r="1173">
          <cell r="B1173" t="str">
            <v>1168</v>
          </cell>
        </row>
        <row r="1174">
          <cell r="B1174" t="str">
            <v>1169</v>
          </cell>
          <cell r="F1174">
            <v>6278.81216</v>
          </cell>
        </row>
        <row r="1175">
          <cell r="B1175" t="str">
            <v>1170</v>
          </cell>
          <cell r="F1175">
            <v>6278.81216</v>
          </cell>
        </row>
        <row r="1176">
          <cell r="B1176" t="str">
            <v>1171</v>
          </cell>
          <cell r="F1176">
            <v>0</v>
          </cell>
        </row>
        <row r="1177">
          <cell r="B1177" t="str">
            <v>1172</v>
          </cell>
          <cell r="F1177">
            <v>0</v>
          </cell>
        </row>
        <row r="1178">
          <cell r="B1178" t="str">
            <v>1173</v>
          </cell>
          <cell r="F1178">
            <v>0</v>
          </cell>
        </row>
        <row r="1179">
          <cell r="B1179" t="str">
            <v>1174</v>
          </cell>
          <cell r="F1179">
            <v>1124.478</v>
          </cell>
        </row>
        <row r="1180">
          <cell r="B1180" t="str">
            <v>1175</v>
          </cell>
          <cell r="F1180">
            <v>1124.478</v>
          </cell>
        </row>
        <row r="1181">
          <cell r="B1181" t="str">
            <v>1176</v>
          </cell>
          <cell r="F1181">
            <v>0</v>
          </cell>
        </row>
        <row r="1182">
          <cell r="B1182" t="str">
            <v>1177</v>
          </cell>
          <cell r="F1182">
            <v>0</v>
          </cell>
        </row>
        <row r="1183">
          <cell r="B1183" t="str">
            <v>1178</v>
          </cell>
          <cell r="F1183">
            <v>0</v>
          </cell>
        </row>
        <row r="1184">
          <cell r="B1184" t="str">
            <v>1179</v>
          </cell>
          <cell r="F1184">
            <v>1193.721</v>
          </cell>
        </row>
        <row r="1185">
          <cell r="B1185" t="str">
            <v>1180</v>
          </cell>
          <cell r="F1185">
            <v>1193.721</v>
          </cell>
        </row>
        <row r="1186">
          <cell r="B1186" t="str">
            <v>1181</v>
          </cell>
          <cell r="F1186">
            <v>0</v>
          </cell>
        </row>
        <row r="1187">
          <cell r="B1187" t="str">
            <v>1182</v>
          </cell>
          <cell r="F1187">
            <v>0</v>
          </cell>
        </row>
        <row r="1188">
          <cell r="B1188" t="str">
            <v>1183</v>
          </cell>
          <cell r="F1188">
            <v>0</v>
          </cell>
        </row>
        <row r="1189">
          <cell r="B1189" t="str">
            <v>1184</v>
          </cell>
          <cell r="F1189">
            <v>3026.984</v>
          </cell>
        </row>
        <row r="1190">
          <cell r="B1190" t="str">
            <v>1185</v>
          </cell>
          <cell r="F1190">
            <v>3026.984</v>
          </cell>
        </row>
        <row r="1191">
          <cell r="B1191" t="str">
            <v>1186</v>
          </cell>
          <cell r="F1191">
            <v>0</v>
          </cell>
        </row>
        <row r="1192">
          <cell r="B1192" t="str">
            <v>1187</v>
          </cell>
          <cell r="F1192">
            <v>0</v>
          </cell>
        </row>
        <row r="1193">
          <cell r="B1193" t="str">
            <v>1188</v>
          </cell>
          <cell r="F1193">
            <v>0</v>
          </cell>
        </row>
        <row r="1194">
          <cell r="B1194" t="str">
            <v>1189</v>
          </cell>
          <cell r="F1194">
            <v>3287.186</v>
          </cell>
        </row>
        <row r="1195">
          <cell r="B1195" t="str">
            <v>1190</v>
          </cell>
          <cell r="F1195">
            <v>3287.186</v>
          </cell>
        </row>
        <row r="1196">
          <cell r="B1196" t="str">
            <v>1191</v>
          </cell>
          <cell r="F1196">
            <v>0</v>
          </cell>
        </row>
        <row r="1197">
          <cell r="B1197" t="str">
            <v>1192</v>
          </cell>
          <cell r="F1197">
            <v>0</v>
          </cell>
        </row>
        <row r="1198">
          <cell r="B1198" t="str">
            <v>1193</v>
          </cell>
          <cell r="F1198">
            <v>0</v>
          </cell>
        </row>
        <row r="1199">
          <cell r="B1199" t="str">
            <v>1194</v>
          </cell>
          <cell r="F1199">
            <v>1393.874</v>
          </cell>
        </row>
        <row r="1200">
          <cell r="B1200" t="str">
            <v>1195</v>
          </cell>
          <cell r="F1200">
            <v>1393.874</v>
          </cell>
        </row>
        <row r="1201">
          <cell r="B1201" t="str">
            <v>1196</v>
          </cell>
          <cell r="F1201">
            <v>0</v>
          </cell>
        </row>
        <row r="1202">
          <cell r="B1202" t="str">
            <v>1197</v>
          </cell>
          <cell r="F1202">
            <v>0</v>
          </cell>
        </row>
        <row r="1203">
          <cell r="B1203" t="str">
            <v>1198</v>
          </cell>
          <cell r="F1203">
            <v>0</v>
          </cell>
        </row>
        <row r="1204">
          <cell r="B1204" t="str">
            <v>1199</v>
          </cell>
          <cell r="F1204">
            <v>1722.755</v>
          </cell>
        </row>
        <row r="1205">
          <cell r="B1205" t="str">
            <v>1200</v>
          </cell>
          <cell r="F1205">
            <v>1722.755</v>
          </cell>
        </row>
        <row r="1206">
          <cell r="B1206" t="str">
            <v>1201</v>
          </cell>
          <cell r="F1206">
            <v>0</v>
          </cell>
        </row>
        <row r="1207">
          <cell r="B1207" t="str">
            <v>1202</v>
          </cell>
          <cell r="F1207">
            <v>0</v>
          </cell>
        </row>
        <row r="1208">
          <cell r="B1208" t="str">
            <v>1203</v>
          </cell>
          <cell r="F1208">
            <v>0</v>
          </cell>
        </row>
        <row r="1209">
          <cell r="B1209" t="str">
            <v>1204</v>
          </cell>
          <cell r="F1209">
            <v>2149.686</v>
          </cell>
        </row>
        <row r="1210">
          <cell r="B1210" t="str">
            <v>1205</v>
          </cell>
          <cell r="F1210">
            <v>2149.686</v>
          </cell>
        </row>
        <row r="1211">
          <cell r="B1211" t="str">
            <v>1206</v>
          </cell>
          <cell r="F1211">
            <v>0</v>
          </cell>
        </row>
        <row r="1212">
          <cell r="B1212" t="str">
            <v>1207</v>
          </cell>
          <cell r="F1212">
            <v>0</v>
          </cell>
        </row>
        <row r="1213">
          <cell r="B1213" t="str">
            <v>1208</v>
          </cell>
          <cell r="F1213">
            <v>0</v>
          </cell>
        </row>
        <row r="1214">
          <cell r="B1214" t="str">
            <v>1209</v>
          </cell>
          <cell r="F1214">
            <v>3886.692</v>
          </cell>
        </row>
        <row r="1215">
          <cell r="B1215" t="str">
            <v>1210</v>
          </cell>
          <cell r="F1215">
            <v>3886.692</v>
          </cell>
        </row>
        <row r="1216">
          <cell r="B1216" t="str">
            <v>1211</v>
          </cell>
          <cell r="F1216">
            <v>0</v>
          </cell>
        </row>
        <row r="1217">
          <cell r="B1217" t="str">
            <v>1212</v>
          </cell>
          <cell r="F1217">
            <v>0</v>
          </cell>
        </row>
        <row r="1218">
          <cell r="B1218" t="str">
            <v>1213</v>
          </cell>
          <cell r="F1218">
            <v>0</v>
          </cell>
        </row>
        <row r="1219">
          <cell r="B1219" t="str">
            <v>1214</v>
          </cell>
          <cell r="F1219">
            <v>3912.42</v>
          </cell>
        </row>
        <row r="1220">
          <cell r="B1220" t="str">
            <v>1215</v>
          </cell>
          <cell r="F1220">
            <v>3912.42</v>
          </cell>
        </row>
        <row r="1221">
          <cell r="B1221" t="str">
            <v>1216</v>
          </cell>
          <cell r="F1221">
            <v>0</v>
          </cell>
        </row>
        <row r="1222">
          <cell r="B1222" t="str">
            <v>1217</v>
          </cell>
          <cell r="F1222">
            <v>0</v>
          </cell>
        </row>
        <row r="1223">
          <cell r="B1223" t="str">
            <v>1218</v>
          </cell>
          <cell r="F1223">
            <v>0</v>
          </cell>
        </row>
        <row r="1224">
          <cell r="B1224" t="str">
            <v>1219</v>
          </cell>
          <cell r="F1224">
            <v>4558.306</v>
          </cell>
        </row>
        <row r="1225">
          <cell r="B1225" t="str">
            <v>1220</v>
          </cell>
          <cell r="F1225">
            <v>4558.306</v>
          </cell>
        </row>
        <row r="1226">
          <cell r="B1226" t="str">
            <v>1221</v>
          </cell>
          <cell r="F1226">
            <v>0</v>
          </cell>
        </row>
        <row r="1227">
          <cell r="B1227" t="str">
            <v>1222</v>
          </cell>
          <cell r="F1227">
            <v>0</v>
          </cell>
        </row>
        <row r="1228">
          <cell r="B1228" t="str">
            <v>1223</v>
          </cell>
          <cell r="F1228">
            <v>0</v>
          </cell>
        </row>
        <row r="1229">
          <cell r="B1229" t="str">
            <v>1224</v>
          </cell>
          <cell r="F1229">
            <v>4953.801</v>
          </cell>
        </row>
        <row r="1230">
          <cell r="B1230" t="str">
            <v>1225</v>
          </cell>
          <cell r="F1230">
            <v>4953.801</v>
          </cell>
        </row>
        <row r="1231">
          <cell r="B1231" t="str">
            <v>1226</v>
          </cell>
          <cell r="F1231">
            <v>0</v>
          </cell>
        </row>
        <row r="1232">
          <cell r="B1232" t="str">
            <v>1227</v>
          </cell>
          <cell r="F1232">
            <v>0</v>
          </cell>
        </row>
        <row r="1233">
          <cell r="B1233" t="str">
            <v>1228</v>
          </cell>
          <cell r="F1233">
            <v>0</v>
          </cell>
        </row>
        <row r="1234">
          <cell r="B1234" t="str">
            <v>1229</v>
          </cell>
          <cell r="F1234">
            <v>193545</v>
          </cell>
        </row>
        <row r="1235">
          <cell r="B1235" t="str">
            <v>1230</v>
          </cell>
        </row>
        <row r="1236">
          <cell r="B1236" t="str">
            <v>1231</v>
          </cell>
          <cell r="F1236">
            <v>70380</v>
          </cell>
        </row>
        <row r="1237">
          <cell r="B1237" t="str">
            <v>1232</v>
          </cell>
          <cell r="F1237">
            <v>52785</v>
          </cell>
        </row>
        <row r="1238">
          <cell r="B1238" t="str">
            <v>1233</v>
          </cell>
          <cell r="F1238">
            <v>70380</v>
          </cell>
        </row>
        <row r="1239">
          <cell r="B1239" t="str">
            <v>1234</v>
          </cell>
          <cell r="F1239">
            <v>172642.76</v>
          </cell>
        </row>
        <row r="1240">
          <cell r="B1240" t="str">
            <v>1235</v>
          </cell>
          <cell r="F1240">
            <v>56025.19</v>
          </cell>
        </row>
        <row r="1241">
          <cell r="B1241" t="str">
            <v>1236</v>
          </cell>
          <cell r="F1241">
            <v>72026.36</v>
          </cell>
        </row>
        <row r="1242">
          <cell r="B1242" t="str">
            <v>1237</v>
          </cell>
          <cell r="F1242">
            <v>44591.21</v>
          </cell>
        </row>
        <row r="1243">
          <cell r="B1243" t="str">
            <v>1238</v>
          </cell>
          <cell r="F1243">
            <v>0</v>
          </cell>
        </row>
        <row r="1244">
          <cell r="B1244" t="str">
            <v>1239</v>
          </cell>
        </row>
        <row r="1245">
          <cell r="B1245" t="str">
            <v>1240</v>
          </cell>
          <cell r="F1245">
            <v>113640</v>
          </cell>
        </row>
        <row r="1246">
          <cell r="B1246" t="str">
            <v>1241</v>
          </cell>
          <cell r="F1246">
            <v>113640</v>
          </cell>
        </row>
        <row r="1247">
          <cell r="B1247" t="str">
            <v>1242</v>
          </cell>
          <cell r="F1247">
            <v>0</v>
          </cell>
        </row>
        <row r="1248">
          <cell r="B1248" t="str">
            <v>1243</v>
          </cell>
          <cell r="F1248">
            <v>0</v>
          </cell>
        </row>
        <row r="1249">
          <cell r="B1249" t="str">
            <v>1244</v>
          </cell>
          <cell r="F1249">
            <v>0</v>
          </cell>
        </row>
        <row r="1250">
          <cell r="B1250" t="str">
            <v>1245</v>
          </cell>
        </row>
        <row r="1251">
          <cell r="B1251" t="str">
            <v>1246</v>
          </cell>
        </row>
        <row r="1252">
          <cell r="B1252" t="str">
            <v>1247</v>
          </cell>
        </row>
        <row r="1253">
          <cell r="B1253" t="str">
            <v>1248</v>
          </cell>
        </row>
        <row r="1254">
          <cell r="B1254" t="str">
            <v>1249</v>
          </cell>
        </row>
        <row r="1255">
          <cell r="B1255" t="str">
            <v>1250</v>
          </cell>
        </row>
        <row r="1256">
          <cell r="B1256" t="str">
            <v>1251</v>
          </cell>
        </row>
        <row r="1257">
          <cell r="B1257" t="str">
            <v>1252</v>
          </cell>
        </row>
        <row r="1258">
          <cell r="B1258" t="str">
            <v>1253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1579"/>
  <sheetViews>
    <sheetView tabSelected="1" view="pageBreakPreview" zoomScale="90" zoomScaleSheetLayoutView="90" zoomScalePageLayoutView="0" workbookViewId="0" topLeftCell="A1">
      <pane xSplit="4" ySplit="7" topLeftCell="E124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246" sqref="C1246:C1250"/>
    </sheetView>
  </sheetViews>
  <sheetFormatPr defaultColWidth="9.140625" defaultRowHeight="15" outlineLevelRow="1"/>
  <cols>
    <col min="1" max="1" width="9.140625" style="1" customWidth="1"/>
    <col min="2" max="2" width="6.421875" style="50" customWidth="1"/>
    <col min="3" max="3" width="31.421875" style="24" customWidth="1"/>
    <col min="4" max="4" width="11.57421875" style="24" customWidth="1"/>
    <col min="5" max="5" width="15.00390625" style="51" customWidth="1"/>
    <col min="6" max="6" width="12.7109375" style="51" bestFit="1" customWidth="1"/>
    <col min="7" max="7" width="13.28125" style="51" hidden="1" customWidth="1"/>
    <col min="8" max="8" width="14.28125" style="51" customWidth="1"/>
    <col min="9" max="9" width="13.140625" style="51" customWidth="1"/>
    <col min="10" max="10" width="10.421875" style="51" customWidth="1"/>
    <col min="11" max="11" width="34.7109375" style="52" customWidth="1"/>
    <col min="12" max="12" width="24.57421875" style="49" customWidth="1"/>
    <col min="13" max="13" width="14.7109375" style="1" customWidth="1"/>
    <col min="14" max="14" width="16.28125" style="1" customWidth="1"/>
    <col min="15" max="16384" width="9.140625" style="1" customWidth="1"/>
  </cols>
  <sheetData>
    <row r="1" spans="2:12" ht="49.5" customHeight="1" hidden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2"/>
    </row>
    <row r="2" spans="1:12" ht="37.5" customHeight="1">
      <c r="A2" s="3" t="e">
        <f>E8-#REF!</f>
        <v>#REF!</v>
      </c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2"/>
    </row>
    <row r="3" spans="1:12" ht="15" customHeight="1">
      <c r="A3" s="3"/>
      <c r="B3" s="4"/>
      <c r="C3" s="4"/>
      <c r="D3" s="4"/>
      <c r="E3" s="5"/>
      <c r="F3" s="5"/>
      <c r="G3" s="5"/>
      <c r="H3" s="5"/>
      <c r="I3" s="5"/>
      <c r="J3" s="5"/>
      <c r="K3" s="4"/>
      <c r="L3" s="2"/>
    </row>
    <row r="4" spans="2:12" ht="32.25" customHeight="1">
      <c r="B4" s="58" t="s">
        <v>2</v>
      </c>
      <c r="C4" s="61" t="s">
        <v>3</v>
      </c>
      <c r="D4" s="61" t="s">
        <v>4</v>
      </c>
      <c r="E4" s="64" t="s">
        <v>5</v>
      </c>
      <c r="F4" s="65"/>
      <c r="G4" s="65"/>
      <c r="H4" s="65"/>
      <c r="I4" s="65"/>
      <c r="J4" s="66"/>
      <c r="K4" s="67" t="s">
        <v>6</v>
      </c>
      <c r="L4" s="76" t="s">
        <v>7</v>
      </c>
    </row>
    <row r="5" spans="2:12" ht="14.25" customHeight="1">
      <c r="B5" s="59"/>
      <c r="C5" s="62"/>
      <c r="D5" s="62"/>
      <c r="E5" s="77" t="s">
        <v>8</v>
      </c>
      <c r="F5" s="77" t="s">
        <v>9</v>
      </c>
      <c r="G5" s="77" t="s">
        <v>10</v>
      </c>
      <c r="H5" s="77" t="s">
        <v>11</v>
      </c>
      <c r="I5" s="77" t="s">
        <v>12</v>
      </c>
      <c r="J5" s="77" t="s">
        <v>13</v>
      </c>
      <c r="K5" s="68"/>
      <c r="L5" s="76"/>
    </row>
    <row r="6" spans="2:12" ht="65.25" customHeight="1">
      <c r="B6" s="60"/>
      <c r="C6" s="63"/>
      <c r="D6" s="63"/>
      <c r="E6" s="78"/>
      <c r="F6" s="79"/>
      <c r="G6" s="78"/>
      <c r="H6" s="78"/>
      <c r="I6" s="78"/>
      <c r="J6" s="78"/>
      <c r="K6" s="69"/>
      <c r="L6" s="76"/>
    </row>
    <row r="7" spans="2:13" s="6" customFormat="1" ht="15.75">
      <c r="B7" s="7" t="s">
        <v>14</v>
      </c>
      <c r="C7" s="8">
        <v>2</v>
      </c>
      <c r="D7" s="7" t="s">
        <v>15</v>
      </c>
      <c r="E7" s="7">
        <v>4</v>
      </c>
      <c r="F7" s="7" t="s">
        <v>16</v>
      </c>
      <c r="G7" s="7">
        <v>4</v>
      </c>
      <c r="H7" s="7" t="s">
        <v>17</v>
      </c>
      <c r="I7" s="7">
        <v>7</v>
      </c>
      <c r="J7" s="7" t="s">
        <v>18</v>
      </c>
      <c r="K7" s="9">
        <v>9</v>
      </c>
      <c r="L7" s="76"/>
      <c r="M7" s="10"/>
    </row>
    <row r="8" spans="1:16" s="6" customFormat="1" ht="15.75">
      <c r="A8" s="11">
        <f>B8-'[1]Сравнение'!B7</f>
        <v>0</v>
      </c>
      <c r="B8" s="12" t="s">
        <v>14</v>
      </c>
      <c r="C8" s="70" t="s">
        <v>19</v>
      </c>
      <c r="D8" s="13" t="s">
        <v>20</v>
      </c>
      <c r="E8" s="14">
        <f aca="true" t="shared" si="0" ref="E8:F12">E14+E19+E24+E29+E34+E39+E44+E49+E54+E59+E64+E69+E74+E80+E85+E90+E95+E100+E105+E110+E115+E120+E125+E130+E135+E140+E145+E150+E155+E160+E165+E170+E175+E180+E185+E190+E195+E200+E206+E211+E216+E221+E226+E231+E236+E241+E246+E251+E256+E261+E266+E271+E276+E281+E286+E291+E296+E301+E306+E311+E316+E321+E326+E331+E336+E341+E346+E351+E356+E361+E366+E371+E376+E381+E386+E391+E396+E401+E406+E411+E426+E431+E436+E441+E446+E451+E456+E461+E466+E471+E476+E481+E486+E491+E496+E501+E506+E511+E516+E521+E526+E531+E536+E541+E546+E551+E556+E561+E566+E571+E576+E581+E586+E591+E596+E601+E606+E611+E616+E621+E626+E631+E636+E642+E647+E652+E657+E662+E667+E672+E677+E682+E687+E692+E697+E702+E707+E712+E727+E732+E737+E742+E416+E421+E748+E753+E758+E763+E768+E773+E778+E783+E788+E793+E798+E803+E808+E813+E818+E823+E829+E835+E840+E845+E850+E880+E860+E865+E870+E885+E890+E900+E905+E875+E910+E915+E921+E926+E931+E936+E941+E946+E951+E956+E961+E966+E971+E977+E982+E987+E992+E997+E1002+E1007+E1012+E1017+E1022+E717+E722+E1028+E1033+E1038+E1043+E1048+E1053+E1059+E1064+E1069+E1075+E1080+E1085+E1091+E1096+E1101+E1107+E1112+E1117+E1122+E1127+E1133+E1138+E1144+E1149+E1154+E1159+E1164+E1169+E1175+E1180+E1185+E1190+E1195+E1200+E1205+E1210+E1215+E1220+E1225+E1230+E1235+E1240+E1246+E1251+E1256+E895</f>
        <v>40530544.04252001</v>
      </c>
      <c r="F8" s="14">
        <f t="shared" si="0"/>
        <v>31457490.67516002</v>
      </c>
      <c r="G8" s="14"/>
      <c r="H8" s="14">
        <f aca="true" t="shared" si="1" ref="H8:J12">H14+H19+H24+H29+H34+H39+H44+H49+H54+H59+H64+H69+H74+H80+H85+H90+H95+H100+H105+H110+H115+H120+H125+H130+H135+H140+H145+H150+H155+H160+H165+H170+H175+H180+H185+H190+H195+H200+H206+H211+H216+H221+H226+H231+H236+H241+H246+H251+H256+H261+H266+H271+H276+H281+H286+H291+H296+H301+H306+H311+H316+H321+H326+H331+H336+H341+H346+H351+H356+H361+H366+H371+H376+H381+H386+H391+H396+H401+H406+H411+H426+H431+H436+H441+H446+H451+H456+H461+H466+H471+H476+H481+H486+H491+H496+H501+H506+H511+H516+H521+H526+H531+H536+H541+H546+H551+H556+H561+H566+H571+H576+H581+H586+H591+H596+H601+H606+H611+H616+H621+H626+H631+H636+H642+H647+H652+H657+H662+H667+H672+H677+H682+H687+H692+H697+H702+H707+H712+H727+H732+H737+H742+H416+H421+H748+H753+H758+H763+H768+H773+H778+H783+H788+H793+H798+H803+H808+H813+H818+H823+H829+H835+H840+H845+H850+H880+H860+H865+H870+H885+H890+H900+H905+H875+H910+H915+H921+H926+H931+H936+H941+H946+H951+H956+H961+H966+H971+H977+H982+H987+H992+H997+H1002+H1007+H1012+H1017+H1022+H717+H722+H1028+H1033+H1038+H1043+H1048+H1053+H1059+H1064+H1069+H1075+H1080+H1085+H1091+H1096+H1101+H1107+H1112+H1117+H1122+H1127+H1133+H1138+H1144+H1149+H1154+H1159+H1164+H1169+H1175+H1180+H1185+H1190+H1195+H1200+H1205+H1210+H1215+H1220+H1225+H1230+H1235+H1240+H1246+H1251+H1256+H895</f>
        <v>1301231.4223800001</v>
      </c>
      <c r="I8" s="14">
        <f t="shared" si="1"/>
        <v>7631217.264119998</v>
      </c>
      <c r="J8" s="14">
        <f t="shared" si="1"/>
        <v>140604.68086000002</v>
      </c>
      <c r="K8" s="72"/>
      <c r="L8" s="15">
        <f>F8-'[1]Сравнение'!F7</f>
        <v>21424892.000000015</v>
      </c>
      <c r="M8" s="16"/>
      <c r="N8" s="16"/>
      <c r="O8" s="16"/>
      <c r="P8" s="16"/>
    </row>
    <row r="9" spans="1:16" s="6" customFormat="1" ht="15.75">
      <c r="A9" s="11">
        <f>B9-'[1]Сравнение'!B8</f>
        <v>0</v>
      </c>
      <c r="B9" s="12" t="s">
        <v>21</v>
      </c>
      <c r="C9" s="71"/>
      <c r="D9" s="13" t="s">
        <v>22</v>
      </c>
      <c r="E9" s="14">
        <f t="shared" si="0"/>
        <v>5223612.6725200005</v>
      </c>
      <c r="F9" s="14">
        <f t="shared" si="0"/>
        <v>3811162.60516</v>
      </c>
      <c r="G9" s="14"/>
      <c r="H9" s="14">
        <f t="shared" si="1"/>
        <v>800409.12238</v>
      </c>
      <c r="I9" s="14">
        <f t="shared" si="1"/>
        <v>580006.26412</v>
      </c>
      <c r="J9" s="14">
        <f t="shared" si="1"/>
        <v>32034.680860000004</v>
      </c>
      <c r="K9" s="73"/>
      <c r="L9" s="15">
        <f>F9-'[1]Сравнение'!F8</f>
        <v>2000000</v>
      </c>
      <c r="M9" s="16"/>
      <c r="N9" s="16"/>
      <c r="O9" s="16"/>
      <c r="P9" s="16"/>
    </row>
    <row r="10" spans="1:16" s="6" customFormat="1" ht="15.75">
      <c r="A10" s="11">
        <f>B10-'[1]Сравнение'!B9</f>
        <v>0</v>
      </c>
      <c r="B10" s="12" t="s">
        <v>15</v>
      </c>
      <c r="C10" s="71"/>
      <c r="D10" s="13" t="s">
        <v>23</v>
      </c>
      <c r="E10" s="14">
        <f t="shared" si="0"/>
        <v>11659948.7298374</v>
      </c>
      <c r="F10" s="14">
        <f t="shared" si="0"/>
        <v>8798546.563252036</v>
      </c>
      <c r="G10" s="14"/>
      <c r="H10" s="14">
        <f t="shared" si="1"/>
        <v>397318.13</v>
      </c>
      <c r="I10" s="14">
        <f t="shared" si="1"/>
        <v>2424084.036585366</v>
      </c>
      <c r="J10" s="14">
        <f t="shared" si="1"/>
        <v>40000</v>
      </c>
      <c r="K10" s="73"/>
      <c r="L10" s="15">
        <f>F10-'[1]Сравнение'!F9</f>
        <v>5909847.66666667</v>
      </c>
      <c r="M10" s="16"/>
      <c r="N10" s="16"/>
      <c r="O10" s="16"/>
      <c r="P10" s="16"/>
    </row>
    <row r="11" spans="1:16" s="6" customFormat="1" ht="15.75">
      <c r="A11" s="11">
        <f>B11-'[1]Сравнение'!B10</f>
        <v>0</v>
      </c>
      <c r="B11" s="12" t="s">
        <v>24</v>
      </c>
      <c r="C11" s="71"/>
      <c r="D11" s="13" t="s">
        <v>25</v>
      </c>
      <c r="E11" s="14">
        <f t="shared" si="0"/>
        <v>12731487.973495938</v>
      </c>
      <c r="F11" s="14">
        <f t="shared" si="0"/>
        <v>10063964.840081304</v>
      </c>
      <c r="G11" s="14"/>
      <c r="H11" s="14">
        <f t="shared" si="1"/>
        <v>48424.17</v>
      </c>
      <c r="I11" s="14">
        <f t="shared" si="1"/>
        <v>2585848.963414634</v>
      </c>
      <c r="J11" s="14">
        <f t="shared" si="1"/>
        <v>33250</v>
      </c>
      <c r="K11" s="73"/>
      <c r="L11" s="15">
        <f>F11-'[1]Сравнение'!F10</f>
        <v>6969020.66666667</v>
      </c>
      <c r="M11" s="16"/>
      <c r="N11" s="16"/>
      <c r="O11" s="16"/>
      <c r="P11" s="16"/>
    </row>
    <row r="12" spans="1:16" s="6" customFormat="1" ht="16.5" thickBot="1">
      <c r="A12" s="11">
        <f>B12-'[1]Сравнение'!B11</f>
        <v>0</v>
      </c>
      <c r="B12" s="17" t="s">
        <v>16</v>
      </c>
      <c r="C12" s="71"/>
      <c r="D12" s="18" t="s">
        <v>26</v>
      </c>
      <c r="E12" s="19">
        <f t="shared" si="0"/>
        <v>10915494.66666667</v>
      </c>
      <c r="F12" s="19">
        <f t="shared" si="0"/>
        <v>8783816.66666667</v>
      </c>
      <c r="G12" s="19"/>
      <c r="H12" s="19">
        <f t="shared" si="1"/>
        <v>55080</v>
      </c>
      <c r="I12" s="19">
        <f t="shared" si="1"/>
        <v>2041278</v>
      </c>
      <c r="J12" s="19">
        <f t="shared" si="1"/>
        <v>35320</v>
      </c>
      <c r="K12" s="73"/>
      <c r="L12" s="15">
        <f>F12-'[1]Сравнение'!F11</f>
        <v>6546023.66666667</v>
      </c>
      <c r="M12" s="16"/>
      <c r="N12" s="16"/>
      <c r="O12" s="16"/>
      <c r="P12" s="16"/>
    </row>
    <row r="13" spans="1:12" ht="15.75" customHeight="1" outlineLevel="1" thickBot="1">
      <c r="A13" s="11">
        <f>B13-'[1]Сравнение'!B12</f>
        <v>0</v>
      </c>
      <c r="B13" s="20" t="s">
        <v>17</v>
      </c>
      <c r="C13" s="74" t="s">
        <v>27</v>
      </c>
      <c r="D13" s="75"/>
      <c r="E13" s="75"/>
      <c r="F13" s="75"/>
      <c r="G13" s="75"/>
      <c r="H13" s="75"/>
      <c r="I13" s="75"/>
      <c r="J13" s="75"/>
      <c r="K13" s="75"/>
      <c r="L13" s="15">
        <f>F13-'[1]Сравнение'!F12</f>
        <v>0</v>
      </c>
    </row>
    <row r="14" spans="1:12" s="24" customFormat="1" ht="15.75" customHeight="1" outlineLevel="1">
      <c r="A14" s="11">
        <f>B14-'[1]Сравнение'!B13</f>
        <v>0</v>
      </c>
      <c r="B14" s="21" t="s">
        <v>28</v>
      </c>
      <c r="C14" s="62" t="s">
        <v>29</v>
      </c>
      <c r="D14" s="22" t="s">
        <v>30</v>
      </c>
      <c r="E14" s="23">
        <f>SUM(E15:E18)</f>
        <v>97000</v>
      </c>
      <c r="F14" s="23">
        <f>SUM(F15:F18)</f>
        <v>48500</v>
      </c>
      <c r="G14" s="23"/>
      <c r="H14" s="23">
        <f>SUM(H15:H18)</f>
        <v>0</v>
      </c>
      <c r="I14" s="23">
        <f>SUM(I15:I18)</f>
        <v>48500</v>
      </c>
      <c r="J14" s="23">
        <f>SUM(J15:J18)</f>
        <v>0</v>
      </c>
      <c r="K14" s="68" t="s">
        <v>31</v>
      </c>
      <c r="L14" s="15">
        <f>F14-'[1]Сравнение'!F13</f>
        <v>0</v>
      </c>
    </row>
    <row r="15" spans="1:12" s="24" customFormat="1" ht="15.75" customHeight="1" outlineLevel="1">
      <c r="A15" s="11">
        <f>B15-'[1]Сравнение'!B14</f>
        <v>0</v>
      </c>
      <c r="B15" s="7" t="s">
        <v>18</v>
      </c>
      <c r="C15" s="62"/>
      <c r="D15" s="25" t="s">
        <v>22</v>
      </c>
      <c r="E15" s="26">
        <f>F15+G15+H15+I15+J15</f>
        <v>97000</v>
      </c>
      <c r="F15" s="26">
        <v>48500</v>
      </c>
      <c r="G15" s="26"/>
      <c r="H15" s="26">
        <v>0</v>
      </c>
      <c r="I15" s="26">
        <v>48500</v>
      </c>
      <c r="J15" s="26">
        <v>0</v>
      </c>
      <c r="K15" s="68"/>
      <c r="L15" s="15">
        <f>F15-'[1]Сравнение'!F14</f>
        <v>0</v>
      </c>
    </row>
    <row r="16" spans="1:12" s="24" customFormat="1" ht="15.75" customHeight="1" outlineLevel="1">
      <c r="A16" s="11">
        <f>B16-'[1]Сравнение'!B15</f>
        <v>0</v>
      </c>
      <c r="B16" s="7" t="s">
        <v>32</v>
      </c>
      <c r="C16" s="62"/>
      <c r="D16" s="25" t="s">
        <v>23</v>
      </c>
      <c r="E16" s="26">
        <v>0</v>
      </c>
      <c r="F16" s="26">
        <v>0</v>
      </c>
      <c r="G16" s="26"/>
      <c r="H16" s="26">
        <v>0</v>
      </c>
      <c r="I16" s="26">
        <v>0</v>
      </c>
      <c r="J16" s="26">
        <v>0</v>
      </c>
      <c r="K16" s="68"/>
      <c r="L16" s="15">
        <f>F16-'[1]Сравнение'!F15</f>
        <v>0</v>
      </c>
    </row>
    <row r="17" spans="1:12" s="24" customFormat="1" ht="15.75" customHeight="1" outlineLevel="1">
      <c r="A17" s="11">
        <f>B17-'[1]Сравнение'!B16</f>
        <v>0</v>
      </c>
      <c r="B17" s="7" t="s">
        <v>33</v>
      </c>
      <c r="C17" s="62"/>
      <c r="D17" s="25" t="s">
        <v>25</v>
      </c>
      <c r="E17" s="26">
        <f>F17+G17+H17+I17+J17</f>
        <v>0</v>
      </c>
      <c r="F17" s="26">
        <v>0</v>
      </c>
      <c r="G17" s="26"/>
      <c r="H17" s="26">
        <v>0</v>
      </c>
      <c r="I17" s="26">
        <v>0</v>
      </c>
      <c r="J17" s="26">
        <v>0</v>
      </c>
      <c r="K17" s="68"/>
      <c r="L17" s="15">
        <f>F17-'[1]Сравнение'!F16</f>
        <v>0</v>
      </c>
    </row>
    <row r="18" spans="1:12" s="24" customFormat="1" ht="15.75" customHeight="1" outlineLevel="1">
      <c r="A18" s="11">
        <f>B18-'[1]Сравнение'!B17</f>
        <v>0</v>
      </c>
      <c r="B18" s="7" t="s">
        <v>34</v>
      </c>
      <c r="C18" s="62"/>
      <c r="D18" s="25" t="s">
        <v>26</v>
      </c>
      <c r="E18" s="26">
        <f>F18+G18+H18+I18+J18</f>
        <v>0</v>
      </c>
      <c r="F18" s="26">
        <v>0</v>
      </c>
      <c r="G18" s="26"/>
      <c r="H18" s="26">
        <v>0</v>
      </c>
      <c r="I18" s="26">
        <v>0</v>
      </c>
      <c r="J18" s="26">
        <v>0</v>
      </c>
      <c r="K18" s="68"/>
      <c r="L18" s="15">
        <f>F18-'[1]Сравнение'!F17</f>
        <v>0</v>
      </c>
    </row>
    <row r="19" spans="1:12" s="24" customFormat="1" ht="15.75" customHeight="1" outlineLevel="1">
      <c r="A19" s="11">
        <f>B19-'[1]Сравнение'!B18</f>
        <v>0</v>
      </c>
      <c r="B19" s="7" t="s">
        <v>35</v>
      </c>
      <c r="C19" s="61" t="s">
        <v>36</v>
      </c>
      <c r="D19" s="13" t="s">
        <v>30</v>
      </c>
      <c r="E19" s="27">
        <f>SUM(E20:E23)</f>
        <v>120000</v>
      </c>
      <c r="F19" s="27">
        <f>SUM(F20:F23)</f>
        <v>60000</v>
      </c>
      <c r="G19" s="27"/>
      <c r="H19" s="27">
        <f>SUM(H20:H23)</f>
        <v>0</v>
      </c>
      <c r="I19" s="27">
        <f>SUM(I20:I23)</f>
        <v>60000</v>
      </c>
      <c r="J19" s="27">
        <f>SUM(J20:J23)</f>
        <v>0</v>
      </c>
      <c r="K19" s="67" t="s">
        <v>37</v>
      </c>
      <c r="L19" s="15">
        <f>F19-'[1]Сравнение'!F18</f>
        <v>0</v>
      </c>
    </row>
    <row r="20" spans="1:12" s="24" customFormat="1" ht="15.75" customHeight="1" outlineLevel="1">
      <c r="A20" s="11">
        <f>B20-'[1]Сравнение'!B19</f>
        <v>0</v>
      </c>
      <c r="B20" s="7" t="s">
        <v>38</v>
      </c>
      <c r="C20" s="62"/>
      <c r="D20" s="25" t="s">
        <v>22</v>
      </c>
      <c r="E20" s="26">
        <f>F20+G20+H20+I20+J20</f>
        <v>120000</v>
      </c>
      <c r="F20" s="26">
        <v>60000</v>
      </c>
      <c r="G20" s="26"/>
      <c r="H20" s="26">
        <v>0</v>
      </c>
      <c r="I20" s="26">
        <v>60000</v>
      </c>
      <c r="J20" s="26">
        <v>0</v>
      </c>
      <c r="K20" s="68"/>
      <c r="L20" s="15">
        <f>F20-'[1]Сравнение'!F19</f>
        <v>0</v>
      </c>
    </row>
    <row r="21" spans="1:12" s="24" customFormat="1" ht="15.75" customHeight="1" outlineLevel="1">
      <c r="A21" s="11">
        <f>B21-'[1]Сравнение'!B20</f>
        <v>0</v>
      </c>
      <c r="B21" s="7" t="s">
        <v>39</v>
      </c>
      <c r="C21" s="62"/>
      <c r="D21" s="25" t="s">
        <v>23</v>
      </c>
      <c r="E21" s="26">
        <f>F21+G21+H21+I21+J21</f>
        <v>0</v>
      </c>
      <c r="F21" s="26">
        <v>0</v>
      </c>
      <c r="G21" s="26"/>
      <c r="H21" s="26">
        <v>0</v>
      </c>
      <c r="I21" s="26">
        <v>0</v>
      </c>
      <c r="J21" s="26">
        <v>0</v>
      </c>
      <c r="K21" s="68"/>
      <c r="L21" s="15">
        <f>F21-'[1]Сравнение'!F20</f>
        <v>0</v>
      </c>
    </row>
    <row r="22" spans="1:12" s="24" customFormat="1" ht="15.75" customHeight="1" outlineLevel="1">
      <c r="A22" s="11">
        <f>B22-'[1]Сравнение'!B21</f>
        <v>0</v>
      </c>
      <c r="B22" s="7" t="s">
        <v>40</v>
      </c>
      <c r="C22" s="62"/>
      <c r="D22" s="25" t="s">
        <v>25</v>
      </c>
      <c r="E22" s="26">
        <f>F22+G22+H22+I22+J22</f>
        <v>0</v>
      </c>
      <c r="F22" s="26">
        <v>0</v>
      </c>
      <c r="G22" s="26"/>
      <c r="H22" s="26">
        <v>0</v>
      </c>
      <c r="I22" s="26">
        <v>0</v>
      </c>
      <c r="J22" s="26">
        <v>0</v>
      </c>
      <c r="K22" s="68"/>
      <c r="L22" s="15">
        <f>F22-'[1]Сравнение'!F21</f>
        <v>0</v>
      </c>
    </row>
    <row r="23" spans="1:12" s="24" customFormat="1" ht="15.75" customHeight="1" outlineLevel="1">
      <c r="A23" s="11">
        <f>B23-'[1]Сравнение'!B22</f>
        <v>0</v>
      </c>
      <c r="B23" s="7" t="s">
        <v>41</v>
      </c>
      <c r="C23" s="62"/>
      <c r="D23" s="25" t="s">
        <v>26</v>
      </c>
      <c r="E23" s="26">
        <f>F23+G23+H23+I23+J23</f>
        <v>0</v>
      </c>
      <c r="F23" s="26">
        <v>0</v>
      </c>
      <c r="G23" s="26"/>
      <c r="H23" s="26">
        <v>0</v>
      </c>
      <c r="I23" s="26">
        <v>0</v>
      </c>
      <c r="J23" s="26">
        <v>0</v>
      </c>
      <c r="K23" s="68"/>
      <c r="L23" s="15">
        <f>F23-'[1]Сравнение'!F22</f>
        <v>0</v>
      </c>
    </row>
    <row r="24" spans="1:12" s="24" customFormat="1" ht="15.75" customHeight="1" outlineLevel="1">
      <c r="A24" s="11">
        <f>B24-'[1]Сравнение'!B23</f>
        <v>0</v>
      </c>
      <c r="B24" s="7" t="s">
        <v>42</v>
      </c>
      <c r="C24" s="61" t="s">
        <v>43</v>
      </c>
      <c r="D24" s="13" t="s">
        <v>30</v>
      </c>
      <c r="E24" s="27">
        <f>SUM(E25:E28)</f>
        <v>55000</v>
      </c>
      <c r="F24" s="27">
        <f>SUM(F25:F28)</f>
        <v>27500</v>
      </c>
      <c r="G24" s="27"/>
      <c r="H24" s="27">
        <f>SUM(H25:H28)</f>
        <v>0</v>
      </c>
      <c r="I24" s="27">
        <f>SUM(I25:I28)</f>
        <v>27500</v>
      </c>
      <c r="J24" s="27">
        <f>SUM(J25:J28)</f>
        <v>0</v>
      </c>
      <c r="K24" s="67" t="s">
        <v>31</v>
      </c>
      <c r="L24" s="15">
        <f>F24-'[1]Сравнение'!F23</f>
        <v>0</v>
      </c>
    </row>
    <row r="25" spans="1:12" s="24" customFormat="1" ht="15.75" customHeight="1" outlineLevel="1">
      <c r="A25" s="11">
        <f>B25-'[1]Сравнение'!B24</f>
        <v>0</v>
      </c>
      <c r="B25" s="7" t="s">
        <v>44</v>
      </c>
      <c r="C25" s="62"/>
      <c r="D25" s="25" t="s">
        <v>22</v>
      </c>
      <c r="E25" s="26">
        <f>F25+G25+H25+I25+J25</f>
        <v>0</v>
      </c>
      <c r="F25" s="26">
        <v>0</v>
      </c>
      <c r="G25" s="26"/>
      <c r="H25" s="26">
        <v>0</v>
      </c>
      <c r="I25" s="26">
        <v>0</v>
      </c>
      <c r="J25" s="26">
        <v>0</v>
      </c>
      <c r="K25" s="68"/>
      <c r="L25" s="15">
        <f>F25-'[1]Сравнение'!F24</f>
        <v>0</v>
      </c>
    </row>
    <row r="26" spans="1:12" s="24" customFormat="1" ht="15.75" customHeight="1" outlineLevel="1">
      <c r="A26" s="11">
        <f>B26-'[1]Сравнение'!B25</f>
        <v>0</v>
      </c>
      <c r="B26" s="7" t="s">
        <v>45</v>
      </c>
      <c r="C26" s="62"/>
      <c r="D26" s="25" t="s">
        <v>23</v>
      </c>
      <c r="E26" s="26">
        <f>F26+G26+H26+I26+J26</f>
        <v>55000</v>
      </c>
      <c r="F26" s="26">
        <v>27500</v>
      </c>
      <c r="G26" s="26"/>
      <c r="H26" s="26">
        <v>0</v>
      </c>
      <c r="I26" s="26">
        <v>27500</v>
      </c>
      <c r="J26" s="26">
        <v>0</v>
      </c>
      <c r="K26" s="68"/>
      <c r="L26" s="15">
        <f>F26-'[1]Сравнение'!F25</f>
        <v>0</v>
      </c>
    </row>
    <row r="27" spans="1:12" s="24" customFormat="1" ht="15.75" customHeight="1" outlineLevel="1">
      <c r="A27" s="11">
        <f>B27-'[1]Сравнение'!B26</f>
        <v>0</v>
      </c>
      <c r="B27" s="7" t="s">
        <v>46</v>
      </c>
      <c r="C27" s="62"/>
      <c r="D27" s="25" t="s">
        <v>25</v>
      </c>
      <c r="E27" s="26">
        <v>0</v>
      </c>
      <c r="F27" s="26">
        <v>0</v>
      </c>
      <c r="G27" s="26"/>
      <c r="H27" s="26">
        <v>0</v>
      </c>
      <c r="I27" s="26">
        <v>0</v>
      </c>
      <c r="J27" s="26">
        <v>0</v>
      </c>
      <c r="K27" s="68"/>
      <c r="L27" s="15">
        <f>F27-'[1]Сравнение'!F26</f>
        <v>0</v>
      </c>
    </row>
    <row r="28" spans="1:12" s="24" customFormat="1" ht="15.75" customHeight="1" outlineLevel="1">
      <c r="A28" s="11">
        <f>B28-'[1]Сравнение'!B27</f>
        <v>0</v>
      </c>
      <c r="B28" s="7" t="s">
        <v>47</v>
      </c>
      <c r="C28" s="62"/>
      <c r="D28" s="25" t="s">
        <v>26</v>
      </c>
      <c r="E28" s="26">
        <f>F28+G28+H28+I28+J28</f>
        <v>0</v>
      </c>
      <c r="F28" s="26">
        <v>0</v>
      </c>
      <c r="G28" s="26"/>
      <c r="H28" s="26">
        <v>0</v>
      </c>
      <c r="I28" s="26">
        <v>0</v>
      </c>
      <c r="J28" s="26">
        <v>0</v>
      </c>
      <c r="K28" s="68"/>
      <c r="L28" s="15">
        <f>F28-'[1]Сравнение'!F27</f>
        <v>0</v>
      </c>
    </row>
    <row r="29" spans="1:12" s="24" customFormat="1" ht="15.75" customHeight="1" outlineLevel="1">
      <c r="A29" s="11">
        <f>B29-'[1]Сравнение'!B28</f>
        <v>0</v>
      </c>
      <c r="B29" s="7" t="s">
        <v>48</v>
      </c>
      <c r="C29" s="61" t="s">
        <v>49</v>
      </c>
      <c r="D29" s="13" t="s">
        <v>30</v>
      </c>
      <c r="E29" s="27">
        <f>SUM(E30:E33)</f>
        <v>161386</v>
      </c>
      <c r="F29" s="27">
        <f>SUM(F30:F33)</f>
        <v>80693</v>
      </c>
      <c r="G29" s="27"/>
      <c r="H29" s="27">
        <f>SUM(H30:H33)</f>
        <v>0</v>
      </c>
      <c r="I29" s="27">
        <f>SUM(I30:I33)</f>
        <v>80693</v>
      </c>
      <c r="J29" s="27">
        <f>SUM(J30:J33)</f>
        <v>0</v>
      </c>
      <c r="K29" s="67" t="s">
        <v>50</v>
      </c>
      <c r="L29" s="15">
        <f>F29-'[1]Сравнение'!F28</f>
        <v>0</v>
      </c>
    </row>
    <row r="30" spans="1:12" s="24" customFormat="1" ht="15.75" customHeight="1" outlineLevel="1">
      <c r="A30" s="11">
        <f>B30-'[1]Сравнение'!B29</f>
        <v>0</v>
      </c>
      <c r="B30" s="7" t="s">
        <v>51</v>
      </c>
      <c r="C30" s="62"/>
      <c r="D30" s="25" t="s">
        <v>22</v>
      </c>
      <c r="E30" s="26">
        <f>F30+G30+H30+I30+J30</f>
        <v>55000</v>
      </c>
      <c r="F30" s="26">
        <v>27500</v>
      </c>
      <c r="G30" s="27"/>
      <c r="H30" s="26">
        <v>0</v>
      </c>
      <c r="I30" s="26">
        <v>27500</v>
      </c>
      <c r="J30" s="27">
        <v>0</v>
      </c>
      <c r="K30" s="68"/>
      <c r="L30" s="15">
        <f>F30-'[1]Сравнение'!F29</f>
        <v>0</v>
      </c>
    </row>
    <row r="31" spans="1:12" s="24" customFormat="1" ht="15.75" customHeight="1" outlineLevel="1">
      <c r="A31" s="11">
        <f>B31-'[1]Сравнение'!B30</f>
        <v>0</v>
      </c>
      <c r="B31" s="7" t="s">
        <v>52</v>
      </c>
      <c r="C31" s="62"/>
      <c r="D31" s="25" t="s">
        <v>23</v>
      </c>
      <c r="E31" s="26">
        <f>F31+G31+H31+I31+J31</f>
        <v>106386</v>
      </c>
      <c r="F31" s="26">
        <v>53193</v>
      </c>
      <c r="G31" s="27"/>
      <c r="H31" s="26">
        <v>0</v>
      </c>
      <c r="I31" s="26">
        <v>53193</v>
      </c>
      <c r="J31" s="27">
        <v>0</v>
      </c>
      <c r="K31" s="68"/>
      <c r="L31" s="15">
        <f>F31-'[1]Сравнение'!F30</f>
        <v>0</v>
      </c>
    </row>
    <row r="32" spans="1:12" s="24" customFormat="1" ht="15.75" customHeight="1" outlineLevel="1">
      <c r="A32" s="11">
        <f>B32-'[1]Сравнение'!B31</f>
        <v>0</v>
      </c>
      <c r="B32" s="7" t="s">
        <v>53</v>
      </c>
      <c r="C32" s="62"/>
      <c r="D32" s="25" t="s">
        <v>25</v>
      </c>
      <c r="E32" s="26">
        <f>F32+G32+H32+I32+J32</f>
        <v>0</v>
      </c>
      <c r="F32" s="26">
        <v>0</v>
      </c>
      <c r="G32" s="26"/>
      <c r="H32" s="26">
        <v>0</v>
      </c>
      <c r="I32" s="26">
        <v>0</v>
      </c>
      <c r="J32" s="26">
        <v>0</v>
      </c>
      <c r="K32" s="68"/>
      <c r="L32" s="15">
        <f>F32-'[1]Сравнение'!F31</f>
        <v>0</v>
      </c>
    </row>
    <row r="33" spans="1:12" s="24" customFormat="1" ht="15.75" customHeight="1" outlineLevel="1">
      <c r="A33" s="11">
        <f>B33-'[1]Сравнение'!B32</f>
        <v>0</v>
      </c>
      <c r="B33" s="7" t="s">
        <v>54</v>
      </c>
      <c r="C33" s="62"/>
      <c r="D33" s="25" t="s">
        <v>26</v>
      </c>
      <c r="E33" s="26">
        <f>F33+G33+H33+I33+J33</f>
        <v>0</v>
      </c>
      <c r="F33" s="26">
        <v>0</v>
      </c>
      <c r="G33" s="26"/>
      <c r="H33" s="26">
        <v>0</v>
      </c>
      <c r="I33" s="26">
        <v>0</v>
      </c>
      <c r="J33" s="26">
        <v>0</v>
      </c>
      <c r="K33" s="68"/>
      <c r="L33" s="15">
        <f>F33-'[1]Сравнение'!F32</f>
        <v>0</v>
      </c>
    </row>
    <row r="34" spans="1:12" s="24" customFormat="1" ht="15.75" customHeight="1" outlineLevel="1">
      <c r="A34" s="11">
        <f>B34-'[1]Сравнение'!B33</f>
        <v>0</v>
      </c>
      <c r="B34" s="7" t="s">
        <v>55</v>
      </c>
      <c r="C34" s="61" t="s">
        <v>56</v>
      </c>
      <c r="D34" s="13" t="s">
        <v>30</v>
      </c>
      <c r="E34" s="27">
        <f>SUM(E35:E38)</f>
        <v>40000</v>
      </c>
      <c r="F34" s="27">
        <f>SUM(F35:F38)</f>
        <v>20000</v>
      </c>
      <c r="G34" s="27"/>
      <c r="H34" s="27">
        <f>SUM(H35:H38)</f>
        <v>0</v>
      </c>
      <c r="I34" s="27">
        <f>SUM(I35:I38)</f>
        <v>20000</v>
      </c>
      <c r="J34" s="27">
        <f>SUM(J35:J38)</f>
        <v>0</v>
      </c>
      <c r="K34" s="67" t="s">
        <v>57</v>
      </c>
      <c r="L34" s="15">
        <f>F34-'[1]Сравнение'!F33</f>
        <v>0</v>
      </c>
    </row>
    <row r="35" spans="1:12" s="24" customFormat="1" ht="15.75" customHeight="1" outlineLevel="1">
      <c r="A35" s="11">
        <f>B35-'[1]Сравнение'!B34</f>
        <v>0</v>
      </c>
      <c r="B35" s="7" t="s">
        <v>58</v>
      </c>
      <c r="C35" s="62"/>
      <c r="D35" s="25" t="s">
        <v>22</v>
      </c>
      <c r="E35" s="26">
        <f>F35+G35+H35+I35+J35</f>
        <v>0</v>
      </c>
      <c r="F35" s="26">
        <v>0</v>
      </c>
      <c r="G35" s="26"/>
      <c r="H35" s="26">
        <v>0</v>
      </c>
      <c r="I35" s="26">
        <v>0</v>
      </c>
      <c r="J35" s="26">
        <v>0</v>
      </c>
      <c r="K35" s="68"/>
      <c r="L35" s="15">
        <f>F35-'[1]Сравнение'!F34</f>
        <v>0</v>
      </c>
    </row>
    <row r="36" spans="1:12" s="24" customFormat="1" ht="15.75" customHeight="1" outlineLevel="1">
      <c r="A36" s="11">
        <f>B36-'[1]Сравнение'!B35</f>
        <v>0</v>
      </c>
      <c r="B36" s="7" t="s">
        <v>59</v>
      </c>
      <c r="C36" s="62"/>
      <c r="D36" s="25" t="s">
        <v>23</v>
      </c>
      <c r="E36" s="26">
        <f>F36+G36+H36+I36+J36</f>
        <v>25000</v>
      </c>
      <c r="F36" s="26">
        <f>25000/2</f>
        <v>12500</v>
      </c>
      <c r="G36" s="26"/>
      <c r="H36" s="26">
        <v>0</v>
      </c>
      <c r="I36" s="26">
        <v>12500</v>
      </c>
      <c r="J36" s="26">
        <v>0</v>
      </c>
      <c r="K36" s="68"/>
      <c r="L36" s="15">
        <f>F36-'[1]Сравнение'!F35</f>
        <v>0</v>
      </c>
    </row>
    <row r="37" spans="1:12" s="24" customFormat="1" ht="15.75" customHeight="1" outlineLevel="1">
      <c r="A37" s="11">
        <f>B37-'[1]Сравнение'!B36</f>
        <v>0</v>
      </c>
      <c r="B37" s="7" t="s">
        <v>60</v>
      </c>
      <c r="C37" s="62"/>
      <c r="D37" s="25" t="s">
        <v>25</v>
      </c>
      <c r="E37" s="26">
        <f>F37+G37+H37+I37+J37</f>
        <v>15000</v>
      </c>
      <c r="F37" s="26">
        <v>7500</v>
      </c>
      <c r="G37" s="26"/>
      <c r="H37" s="26">
        <v>0</v>
      </c>
      <c r="I37" s="26">
        <v>7500</v>
      </c>
      <c r="J37" s="26">
        <v>0</v>
      </c>
      <c r="K37" s="68"/>
      <c r="L37" s="15">
        <f>F37-'[1]Сравнение'!F36</f>
        <v>0</v>
      </c>
    </row>
    <row r="38" spans="1:12" s="24" customFormat="1" ht="15.75" customHeight="1" outlineLevel="1">
      <c r="A38" s="11">
        <f>B38-'[1]Сравнение'!B37</f>
        <v>0</v>
      </c>
      <c r="B38" s="7" t="s">
        <v>61</v>
      </c>
      <c r="C38" s="62"/>
      <c r="D38" s="25" t="s">
        <v>26</v>
      </c>
      <c r="E38" s="26">
        <f>F38+G38+H38+I38+J38</f>
        <v>0</v>
      </c>
      <c r="F38" s="26">
        <v>0</v>
      </c>
      <c r="G38" s="26"/>
      <c r="H38" s="26">
        <v>0</v>
      </c>
      <c r="I38" s="26">
        <v>0</v>
      </c>
      <c r="J38" s="26">
        <v>0</v>
      </c>
      <c r="K38" s="68"/>
      <c r="L38" s="15">
        <f>F38-'[1]Сравнение'!F37</f>
        <v>0</v>
      </c>
    </row>
    <row r="39" spans="1:12" s="24" customFormat="1" ht="15.75" customHeight="1" outlineLevel="1">
      <c r="A39" s="11">
        <f>B39-'[1]Сравнение'!B38</f>
        <v>0</v>
      </c>
      <c r="B39" s="7" t="s">
        <v>62</v>
      </c>
      <c r="C39" s="61" t="s">
        <v>63</v>
      </c>
      <c r="D39" s="13" t="s">
        <v>30</v>
      </c>
      <c r="E39" s="27">
        <f>SUM(E40:E43)</f>
        <v>91000</v>
      </c>
      <c r="F39" s="27">
        <f>SUM(F40:F43)</f>
        <v>45500</v>
      </c>
      <c r="G39" s="27"/>
      <c r="H39" s="27">
        <f>SUM(H40:H43)</f>
        <v>0</v>
      </c>
      <c r="I39" s="27">
        <f>SUM(I40:I43)</f>
        <v>45500</v>
      </c>
      <c r="J39" s="27">
        <f>SUM(J40:J43)</f>
        <v>0</v>
      </c>
      <c r="K39" s="67" t="s">
        <v>64</v>
      </c>
      <c r="L39" s="15">
        <f>F39-'[1]Сравнение'!F38</f>
        <v>0</v>
      </c>
    </row>
    <row r="40" spans="1:12" s="24" customFormat="1" ht="15.75" customHeight="1" outlineLevel="1">
      <c r="A40" s="11">
        <f>B40-'[1]Сравнение'!B39</f>
        <v>0</v>
      </c>
      <c r="B40" s="7" t="s">
        <v>65</v>
      </c>
      <c r="C40" s="62"/>
      <c r="D40" s="25" t="s">
        <v>22</v>
      </c>
      <c r="E40" s="26">
        <f>F40+G40+H40+I40+J40</f>
        <v>0</v>
      </c>
      <c r="F40" s="26">
        <v>0</v>
      </c>
      <c r="G40" s="26"/>
      <c r="H40" s="26">
        <v>0</v>
      </c>
      <c r="I40" s="26">
        <v>0</v>
      </c>
      <c r="J40" s="26">
        <v>0</v>
      </c>
      <c r="K40" s="68"/>
      <c r="L40" s="15">
        <f>F40-'[1]Сравнение'!F39</f>
        <v>0</v>
      </c>
    </row>
    <row r="41" spans="1:12" s="24" customFormat="1" ht="15.75" customHeight="1" outlineLevel="1">
      <c r="A41" s="11">
        <f>B41-'[1]Сравнение'!B40</f>
        <v>0</v>
      </c>
      <c r="B41" s="7" t="s">
        <v>66</v>
      </c>
      <c r="C41" s="62"/>
      <c r="D41" s="25" t="s">
        <v>23</v>
      </c>
      <c r="E41" s="26">
        <f>F41+G41+H41+I41+J41</f>
        <v>0</v>
      </c>
      <c r="F41" s="26">
        <v>0</v>
      </c>
      <c r="G41" s="26"/>
      <c r="H41" s="26">
        <v>0</v>
      </c>
      <c r="I41" s="26">
        <v>0</v>
      </c>
      <c r="J41" s="26">
        <v>0</v>
      </c>
      <c r="K41" s="68"/>
      <c r="L41" s="15">
        <f>F41-'[1]Сравнение'!F40</f>
        <v>0</v>
      </c>
    </row>
    <row r="42" spans="1:12" s="24" customFormat="1" ht="15.75" customHeight="1" outlineLevel="1">
      <c r="A42" s="11">
        <f>B42-'[1]Сравнение'!B41</f>
        <v>0</v>
      </c>
      <c r="B42" s="7" t="s">
        <v>67</v>
      </c>
      <c r="C42" s="62"/>
      <c r="D42" s="25" t="s">
        <v>25</v>
      </c>
      <c r="E42" s="26">
        <f>F42+G42+H42+I42+J42</f>
        <v>0</v>
      </c>
      <c r="F42" s="26">
        <v>0</v>
      </c>
      <c r="G42" s="26"/>
      <c r="H42" s="26">
        <v>0</v>
      </c>
      <c r="I42" s="26">
        <v>0</v>
      </c>
      <c r="J42" s="26">
        <v>0</v>
      </c>
      <c r="K42" s="68"/>
      <c r="L42" s="15">
        <f>F42-'[1]Сравнение'!F41</f>
        <v>0</v>
      </c>
    </row>
    <row r="43" spans="1:12" s="24" customFormat="1" ht="15.75" customHeight="1" outlineLevel="1">
      <c r="A43" s="11">
        <f>B43-'[1]Сравнение'!B42</f>
        <v>0</v>
      </c>
      <c r="B43" s="7" t="s">
        <v>68</v>
      </c>
      <c r="C43" s="62"/>
      <c r="D43" s="25" t="s">
        <v>26</v>
      </c>
      <c r="E43" s="26">
        <f>F43+G43+H43+I43+J43</f>
        <v>91000</v>
      </c>
      <c r="F43" s="26">
        <v>45500</v>
      </c>
      <c r="G43" s="26"/>
      <c r="H43" s="26">
        <v>0</v>
      </c>
      <c r="I43" s="26">
        <v>45500</v>
      </c>
      <c r="J43" s="26">
        <v>0</v>
      </c>
      <c r="K43" s="68"/>
      <c r="L43" s="15">
        <f>F43-'[1]Сравнение'!F42</f>
        <v>0</v>
      </c>
    </row>
    <row r="44" spans="1:12" s="24" customFormat="1" ht="15.75" customHeight="1" outlineLevel="1">
      <c r="A44" s="11">
        <f>B44-'[1]Сравнение'!B43</f>
        <v>0</v>
      </c>
      <c r="B44" s="7" t="s">
        <v>69</v>
      </c>
      <c r="C44" s="61" t="s">
        <v>70</v>
      </c>
      <c r="D44" s="13" t="s">
        <v>30</v>
      </c>
      <c r="E44" s="27">
        <f>SUM(E45:E48)</f>
        <v>161386</v>
      </c>
      <c r="F44" s="27">
        <f>SUM(F45:F48)</f>
        <v>80693</v>
      </c>
      <c r="G44" s="27"/>
      <c r="H44" s="27">
        <f>SUM(H45:H48)</f>
        <v>0</v>
      </c>
      <c r="I44" s="27">
        <f>SUM(I45:I48)</f>
        <v>80693</v>
      </c>
      <c r="J44" s="27">
        <f>SUM(J45:J48)</f>
        <v>0</v>
      </c>
      <c r="K44" s="67" t="s">
        <v>50</v>
      </c>
      <c r="L44" s="15">
        <f>F44-'[1]Сравнение'!F43</f>
        <v>0</v>
      </c>
    </row>
    <row r="45" spans="1:12" s="24" customFormat="1" ht="15.75" customHeight="1" outlineLevel="1">
      <c r="A45" s="11">
        <f>B45-'[1]Сравнение'!B44</f>
        <v>0</v>
      </c>
      <c r="B45" s="7" t="s">
        <v>71</v>
      </c>
      <c r="C45" s="62"/>
      <c r="D45" s="25" t="s">
        <v>22</v>
      </c>
      <c r="E45" s="26">
        <f>F45+G45+H45+I45+J45</f>
        <v>10000</v>
      </c>
      <c r="F45" s="26">
        <v>5000</v>
      </c>
      <c r="G45" s="26"/>
      <c r="H45" s="26">
        <v>0</v>
      </c>
      <c r="I45" s="26">
        <v>5000</v>
      </c>
      <c r="J45" s="26">
        <v>0</v>
      </c>
      <c r="K45" s="68"/>
      <c r="L45" s="15">
        <f>F45-'[1]Сравнение'!F44</f>
        <v>0</v>
      </c>
    </row>
    <row r="46" spans="1:12" s="24" customFormat="1" ht="15.75" customHeight="1" outlineLevel="1">
      <c r="A46" s="11">
        <f>B46-'[1]Сравнение'!B45</f>
        <v>0</v>
      </c>
      <c r="B46" s="7" t="s">
        <v>72</v>
      </c>
      <c r="C46" s="62"/>
      <c r="D46" s="25" t="s">
        <v>23</v>
      </c>
      <c r="E46" s="26">
        <f>F46+G46+H46+I46+J46</f>
        <v>151386</v>
      </c>
      <c r="F46" s="26">
        <v>75693</v>
      </c>
      <c r="G46" s="26"/>
      <c r="H46" s="26">
        <v>0</v>
      </c>
      <c r="I46" s="26">
        <v>75693</v>
      </c>
      <c r="J46" s="26">
        <v>0</v>
      </c>
      <c r="K46" s="68"/>
      <c r="L46" s="15">
        <f>F46-'[1]Сравнение'!F45</f>
        <v>0</v>
      </c>
    </row>
    <row r="47" spans="1:12" s="24" customFormat="1" ht="15.75" customHeight="1" outlineLevel="1">
      <c r="A47" s="11">
        <f>B47-'[1]Сравнение'!B46</f>
        <v>0</v>
      </c>
      <c r="B47" s="7" t="s">
        <v>73</v>
      </c>
      <c r="C47" s="62"/>
      <c r="D47" s="25" t="s">
        <v>25</v>
      </c>
      <c r="E47" s="26">
        <f>F47+G47+H47+I47+J47</f>
        <v>0</v>
      </c>
      <c r="F47" s="26">
        <v>0</v>
      </c>
      <c r="G47" s="26"/>
      <c r="H47" s="26">
        <v>0</v>
      </c>
      <c r="I47" s="26">
        <v>0</v>
      </c>
      <c r="J47" s="26">
        <v>0</v>
      </c>
      <c r="K47" s="68"/>
      <c r="L47" s="15">
        <f>F47-'[1]Сравнение'!F46</f>
        <v>0</v>
      </c>
    </row>
    <row r="48" spans="1:12" s="24" customFormat="1" ht="15.75" customHeight="1" outlineLevel="1">
      <c r="A48" s="11">
        <f>B48-'[1]Сравнение'!B47</f>
        <v>0</v>
      </c>
      <c r="B48" s="7" t="s">
        <v>74</v>
      </c>
      <c r="C48" s="62"/>
      <c r="D48" s="25" t="s">
        <v>26</v>
      </c>
      <c r="E48" s="26">
        <f>F48+G48+H48+I48+J48</f>
        <v>0</v>
      </c>
      <c r="F48" s="26">
        <v>0</v>
      </c>
      <c r="G48" s="26"/>
      <c r="H48" s="26">
        <v>0</v>
      </c>
      <c r="I48" s="26">
        <v>0</v>
      </c>
      <c r="J48" s="26">
        <v>0</v>
      </c>
      <c r="K48" s="68"/>
      <c r="L48" s="15">
        <f>F48-'[1]Сравнение'!F47</f>
        <v>0</v>
      </c>
    </row>
    <row r="49" spans="1:12" s="24" customFormat="1" ht="15.75" customHeight="1" outlineLevel="1">
      <c r="A49" s="11">
        <f>B49-'[1]Сравнение'!B48</f>
        <v>0</v>
      </c>
      <c r="B49" s="7" t="s">
        <v>75</v>
      </c>
      <c r="C49" s="61" t="s">
        <v>76</v>
      </c>
      <c r="D49" s="13" t="s">
        <v>30</v>
      </c>
      <c r="E49" s="27">
        <f>SUM(E50:E53)</f>
        <v>3000</v>
      </c>
      <c r="F49" s="27">
        <f>SUM(F50:F53)</f>
        <v>1500</v>
      </c>
      <c r="G49" s="27"/>
      <c r="H49" s="27">
        <f>SUM(H50:H53)</f>
        <v>0</v>
      </c>
      <c r="I49" s="27">
        <f>SUM(I50:I53)</f>
        <v>1500</v>
      </c>
      <c r="J49" s="27">
        <f>SUM(J50:J53)</f>
        <v>0</v>
      </c>
      <c r="K49" s="67" t="s">
        <v>77</v>
      </c>
      <c r="L49" s="15">
        <f>F49-'[1]Сравнение'!F48</f>
        <v>0</v>
      </c>
    </row>
    <row r="50" spans="1:12" s="24" customFormat="1" ht="15.75" customHeight="1" outlineLevel="1">
      <c r="A50" s="11">
        <f>B50-'[1]Сравнение'!B49</f>
        <v>0</v>
      </c>
      <c r="B50" s="7" t="s">
        <v>78</v>
      </c>
      <c r="C50" s="62"/>
      <c r="D50" s="25" t="s">
        <v>22</v>
      </c>
      <c r="E50" s="26">
        <f>F50+G50+H50+I50+J50</f>
        <v>0</v>
      </c>
      <c r="F50" s="26">
        <v>0</v>
      </c>
      <c r="G50" s="26"/>
      <c r="H50" s="26">
        <v>0</v>
      </c>
      <c r="I50" s="26">
        <v>0</v>
      </c>
      <c r="J50" s="26">
        <v>0</v>
      </c>
      <c r="K50" s="68"/>
      <c r="L50" s="15">
        <f>F50-'[1]Сравнение'!F49</f>
        <v>0</v>
      </c>
    </row>
    <row r="51" spans="1:12" s="24" customFormat="1" ht="15.75" customHeight="1" outlineLevel="1">
      <c r="A51" s="11">
        <f>B51-'[1]Сравнение'!B50</f>
        <v>0</v>
      </c>
      <c r="B51" s="7" t="s">
        <v>79</v>
      </c>
      <c r="C51" s="62"/>
      <c r="D51" s="25" t="s">
        <v>23</v>
      </c>
      <c r="E51" s="26">
        <f>F51+G51+H51+I51+J51</f>
        <v>3000</v>
      </c>
      <c r="F51" s="26">
        <v>1500</v>
      </c>
      <c r="G51" s="26"/>
      <c r="H51" s="26">
        <v>0</v>
      </c>
      <c r="I51" s="26">
        <v>1500</v>
      </c>
      <c r="J51" s="26">
        <v>0</v>
      </c>
      <c r="K51" s="68"/>
      <c r="L51" s="15">
        <f>F51-'[1]Сравнение'!F50</f>
        <v>0</v>
      </c>
    </row>
    <row r="52" spans="1:12" s="24" customFormat="1" ht="24" customHeight="1" outlineLevel="1">
      <c r="A52" s="11">
        <f>B52-'[1]Сравнение'!B51</f>
        <v>0</v>
      </c>
      <c r="B52" s="7" t="s">
        <v>80</v>
      </c>
      <c r="C52" s="62"/>
      <c r="D52" s="25" t="s">
        <v>25</v>
      </c>
      <c r="E52" s="26">
        <f>F52+G52+H52+I52+J52</f>
        <v>0</v>
      </c>
      <c r="F52" s="26">
        <v>0</v>
      </c>
      <c r="G52" s="26"/>
      <c r="H52" s="26">
        <v>0</v>
      </c>
      <c r="I52" s="26">
        <v>0</v>
      </c>
      <c r="J52" s="26">
        <v>0</v>
      </c>
      <c r="K52" s="68"/>
      <c r="L52" s="15">
        <f>F52-'[1]Сравнение'!F51</f>
        <v>0</v>
      </c>
    </row>
    <row r="53" spans="1:12" s="24" customFormat="1" ht="24.75" customHeight="1" outlineLevel="1">
      <c r="A53" s="11">
        <f>B53-'[1]Сравнение'!B52</f>
        <v>0</v>
      </c>
      <c r="B53" s="7" t="s">
        <v>81</v>
      </c>
      <c r="C53" s="62"/>
      <c r="D53" s="25" t="s">
        <v>26</v>
      </c>
      <c r="E53" s="26">
        <f>F53+G53+H53+I53+J53</f>
        <v>0</v>
      </c>
      <c r="F53" s="26">
        <v>0</v>
      </c>
      <c r="G53" s="26"/>
      <c r="H53" s="26">
        <v>0</v>
      </c>
      <c r="I53" s="26">
        <v>0</v>
      </c>
      <c r="J53" s="26">
        <v>0</v>
      </c>
      <c r="K53" s="68"/>
      <c r="L53" s="15">
        <f>F53-'[1]Сравнение'!F52</f>
        <v>0</v>
      </c>
    </row>
    <row r="54" spans="1:12" s="24" customFormat="1" ht="15.75" customHeight="1" outlineLevel="1">
      <c r="A54" s="11">
        <f>B54-'[1]Сравнение'!B53</f>
        <v>0</v>
      </c>
      <c r="B54" s="7" t="s">
        <v>82</v>
      </c>
      <c r="C54" s="61" t="s">
        <v>83</v>
      </c>
      <c r="D54" s="13" t="s">
        <v>30</v>
      </c>
      <c r="E54" s="28">
        <f>SUM(E55:E58)</f>
        <v>161386</v>
      </c>
      <c r="F54" s="28">
        <f>SUM(F55:F58)</f>
        <v>80693</v>
      </c>
      <c r="G54" s="28"/>
      <c r="H54" s="28">
        <f>SUM(H55:H58)</f>
        <v>0</v>
      </c>
      <c r="I54" s="28">
        <f>SUM(I55:I58)</f>
        <v>80693</v>
      </c>
      <c r="J54" s="28">
        <f>SUM(J55:J58)</f>
        <v>0</v>
      </c>
      <c r="K54" s="67" t="s">
        <v>50</v>
      </c>
      <c r="L54" s="15">
        <f>F54-'[1]Сравнение'!F53</f>
        <v>0</v>
      </c>
    </row>
    <row r="55" spans="1:12" s="24" customFormat="1" ht="15.75" customHeight="1" outlineLevel="1">
      <c r="A55" s="11">
        <f>B55-'[1]Сравнение'!B54</f>
        <v>0</v>
      </c>
      <c r="B55" s="7" t="s">
        <v>84</v>
      </c>
      <c r="C55" s="62"/>
      <c r="D55" s="25" t="s">
        <v>22</v>
      </c>
      <c r="E55" s="29">
        <f>F55+G55+H55+I55+J55</f>
        <v>10000</v>
      </c>
      <c r="F55" s="29">
        <v>5000</v>
      </c>
      <c r="G55" s="29"/>
      <c r="H55" s="29">
        <v>0</v>
      </c>
      <c r="I55" s="29">
        <v>5000</v>
      </c>
      <c r="J55" s="26">
        <v>0</v>
      </c>
      <c r="K55" s="68"/>
      <c r="L55" s="15">
        <f>F55-'[1]Сравнение'!F54</f>
        <v>0</v>
      </c>
    </row>
    <row r="56" spans="1:12" s="24" customFormat="1" ht="15.75" customHeight="1" outlineLevel="1">
      <c r="A56" s="11">
        <f>B56-'[1]Сравнение'!B55</f>
        <v>0</v>
      </c>
      <c r="B56" s="7" t="s">
        <v>85</v>
      </c>
      <c r="C56" s="62"/>
      <c r="D56" s="25" t="s">
        <v>23</v>
      </c>
      <c r="E56" s="29">
        <f>F56+G56+H56+I56+J56</f>
        <v>151386</v>
      </c>
      <c r="F56" s="29">
        <v>75693</v>
      </c>
      <c r="G56" s="29"/>
      <c r="H56" s="29">
        <v>0</v>
      </c>
      <c r="I56" s="29">
        <v>75693</v>
      </c>
      <c r="J56" s="26">
        <v>0</v>
      </c>
      <c r="K56" s="68"/>
      <c r="L56" s="15">
        <f>F56-'[1]Сравнение'!F55</f>
        <v>0</v>
      </c>
    </row>
    <row r="57" spans="1:12" s="24" customFormat="1" ht="15.75" customHeight="1" outlineLevel="1">
      <c r="A57" s="11">
        <f>B57-'[1]Сравнение'!B56</f>
        <v>0</v>
      </c>
      <c r="B57" s="7" t="s">
        <v>86</v>
      </c>
      <c r="C57" s="62"/>
      <c r="D57" s="25" t="s">
        <v>25</v>
      </c>
      <c r="E57" s="29">
        <f>F57+G57+H57+I57+J57</f>
        <v>0</v>
      </c>
      <c r="F57" s="29">
        <v>0</v>
      </c>
      <c r="G57" s="29"/>
      <c r="H57" s="29">
        <v>0</v>
      </c>
      <c r="I57" s="29">
        <v>0</v>
      </c>
      <c r="J57" s="26">
        <v>0</v>
      </c>
      <c r="K57" s="68"/>
      <c r="L57" s="15">
        <f>F57-'[1]Сравнение'!F56</f>
        <v>0</v>
      </c>
    </row>
    <row r="58" spans="1:12" s="24" customFormat="1" ht="15.75" customHeight="1" outlineLevel="1">
      <c r="A58" s="11">
        <f>B58-'[1]Сравнение'!B57</f>
        <v>0</v>
      </c>
      <c r="B58" s="7" t="s">
        <v>87</v>
      </c>
      <c r="C58" s="62"/>
      <c r="D58" s="25" t="s">
        <v>26</v>
      </c>
      <c r="E58" s="29">
        <f>F58+G58+H58+I58+J58</f>
        <v>0</v>
      </c>
      <c r="F58" s="29">
        <v>0</v>
      </c>
      <c r="G58" s="29"/>
      <c r="H58" s="29">
        <v>0</v>
      </c>
      <c r="I58" s="29">
        <v>0</v>
      </c>
      <c r="J58" s="26">
        <v>0</v>
      </c>
      <c r="K58" s="68"/>
      <c r="L58" s="15">
        <f>F58-'[1]Сравнение'!F57</f>
        <v>0</v>
      </c>
    </row>
    <row r="59" spans="1:12" s="24" customFormat="1" ht="15.75" customHeight="1" outlineLevel="1">
      <c r="A59" s="11">
        <f>B59-'[1]Сравнение'!B58</f>
        <v>0</v>
      </c>
      <c r="B59" s="7" t="s">
        <v>88</v>
      </c>
      <c r="C59" s="61" t="s">
        <v>89</v>
      </c>
      <c r="D59" s="13" t="s">
        <v>30</v>
      </c>
      <c r="E59" s="28">
        <f>E60+E61+E62+E63</f>
        <v>140000</v>
      </c>
      <c r="F59" s="28">
        <f>F60+F61+F62+F63</f>
        <v>70000</v>
      </c>
      <c r="G59" s="28"/>
      <c r="H59" s="28">
        <f>H60+H61+H62+H63</f>
        <v>0</v>
      </c>
      <c r="I59" s="28">
        <f>I60+I61+I62+I63</f>
        <v>70000</v>
      </c>
      <c r="J59" s="28">
        <f>J60+J61+J62+J63</f>
        <v>0</v>
      </c>
      <c r="K59" s="67" t="s">
        <v>37</v>
      </c>
      <c r="L59" s="15">
        <f>F59-'[1]Сравнение'!F58</f>
        <v>0</v>
      </c>
    </row>
    <row r="60" spans="1:12" s="24" customFormat="1" ht="15.75" customHeight="1" outlineLevel="1">
      <c r="A60" s="11">
        <f>B60-'[1]Сравнение'!B59</f>
        <v>0</v>
      </c>
      <c r="B60" s="7" t="s">
        <v>90</v>
      </c>
      <c r="C60" s="62"/>
      <c r="D60" s="25" t="s">
        <v>22</v>
      </c>
      <c r="E60" s="29">
        <f>F60+G60+H60+I60+J60</f>
        <v>0</v>
      </c>
      <c r="F60" s="29">
        <v>0</v>
      </c>
      <c r="G60" s="29"/>
      <c r="H60" s="29">
        <v>0</v>
      </c>
      <c r="I60" s="29">
        <v>0</v>
      </c>
      <c r="J60" s="29">
        <v>0</v>
      </c>
      <c r="K60" s="68"/>
      <c r="L60" s="15">
        <f>F60-'[1]Сравнение'!F59</f>
        <v>0</v>
      </c>
    </row>
    <row r="61" spans="1:12" s="24" customFormat="1" ht="15.75" customHeight="1" outlineLevel="1">
      <c r="A61" s="11">
        <f>B61-'[1]Сравнение'!B60</f>
        <v>0</v>
      </c>
      <c r="B61" s="7" t="s">
        <v>91</v>
      </c>
      <c r="C61" s="62"/>
      <c r="D61" s="25" t="s">
        <v>23</v>
      </c>
      <c r="E61" s="29">
        <f>F61+G61+H61+I61+J61</f>
        <v>0</v>
      </c>
      <c r="F61" s="29">
        <v>0</v>
      </c>
      <c r="G61" s="29"/>
      <c r="H61" s="29">
        <v>0</v>
      </c>
      <c r="I61" s="29">
        <v>0</v>
      </c>
      <c r="J61" s="29">
        <v>0</v>
      </c>
      <c r="K61" s="68"/>
      <c r="L61" s="15">
        <f>F61-'[1]Сравнение'!F60</f>
        <v>0</v>
      </c>
    </row>
    <row r="62" spans="1:12" s="24" customFormat="1" ht="15.75" customHeight="1" outlineLevel="1">
      <c r="A62" s="11">
        <f>B62-'[1]Сравнение'!B61</f>
        <v>0</v>
      </c>
      <c r="B62" s="7" t="s">
        <v>92</v>
      </c>
      <c r="C62" s="62"/>
      <c r="D62" s="25" t="s">
        <v>25</v>
      </c>
      <c r="E62" s="29">
        <f>F62+G62+H62+I62+J62</f>
        <v>140000</v>
      </c>
      <c r="F62" s="29">
        <v>70000</v>
      </c>
      <c r="G62" s="29"/>
      <c r="H62" s="29">
        <v>0</v>
      </c>
      <c r="I62" s="29">
        <v>70000</v>
      </c>
      <c r="J62" s="29">
        <v>0</v>
      </c>
      <c r="K62" s="68"/>
      <c r="L62" s="15">
        <f>F62-'[1]Сравнение'!F61</f>
        <v>0</v>
      </c>
    </row>
    <row r="63" spans="1:12" s="24" customFormat="1" ht="15.75" customHeight="1" outlineLevel="1">
      <c r="A63" s="11">
        <f>B63-'[1]Сравнение'!B62</f>
        <v>0</v>
      </c>
      <c r="B63" s="7" t="s">
        <v>93</v>
      </c>
      <c r="C63" s="62"/>
      <c r="D63" s="25" t="s">
        <v>26</v>
      </c>
      <c r="E63" s="29">
        <f>F63+G63+H63+I63+J63</f>
        <v>0</v>
      </c>
      <c r="F63" s="29">
        <v>0</v>
      </c>
      <c r="G63" s="29"/>
      <c r="H63" s="29">
        <v>0</v>
      </c>
      <c r="I63" s="29">
        <v>0</v>
      </c>
      <c r="J63" s="29">
        <v>0</v>
      </c>
      <c r="K63" s="68"/>
      <c r="L63" s="15">
        <f>F63-'[1]Сравнение'!F62</f>
        <v>0</v>
      </c>
    </row>
    <row r="64" spans="1:12" s="24" customFormat="1" ht="15.75" customHeight="1" outlineLevel="1">
      <c r="A64" s="11">
        <f>B64-'[1]Сравнение'!B63</f>
        <v>0</v>
      </c>
      <c r="B64" s="7" t="s">
        <v>94</v>
      </c>
      <c r="C64" s="61" t="s">
        <v>95</v>
      </c>
      <c r="D64" s="13" t="s">
        <v>30</v>
      </c>
      <c r="E64" s="23">
        <f>SUM(E65:E68)</f>
        <v>91000</v>
      </c>
      <c r="F64" s="23">
        <f>SUM(F65:F68)</f>
        <v>45500</v>
      </c>
      <c r="G64" s="23"/>
      <c r="H64" s="23">
        <f>SUM(H65:H68)</f>
        <v>0</v>
      </c>
      <c r="I64" s="23">
        <f>SUM(I65:I68)</f>
        <v>45500</v>
      </c>
      <c r="J64" s="23">
        <f>SUM(J65:J68)</f>
        <v>0</v>
      </c>
      <c r="K64" s="67" t="s">
        <v>64</v>
      </c>
      <c r="L64" s="15">
        <f>F64-'[1]Сравнение'!F63</f>
        <v>0</v>
      </c>
    </row>
    <row r="65" spans="1:12" s="24" customFormat="1" ht="15.75" customHeight="1" outlineLevel="1">
      <c r="A65" s="11">
        <f>B65-'[1]Сравнение'!B64</f>
        <v>0</v>
      </c>
      <c r="B65" s="7" t="s">
        <v>96</v>
      </c>
      <c r="C65" s="62"/>
      <c r="D65" s="25" t="s">
        <v>22</v>
      </c>
      <c r="E65" s="29">
        <f>F65+G65+H65+I65+J65</f>
        <v>0</v>
      </c>
      <c r="F65" s="29">
        <v>0</v>
      </c>
      <c r="G65" s="29"/>
      <c r="H65" s="29">
        <v>0</v>
      </c>
      <c r="I65" s="29">
        <v>0</v>
      </c>
      <c r="J65" s="29">
        <v>0</v>
      </c>
      <c r="K65" s="68"/>
      <c r="L65" s="15">
        <f>F65-'[1]Сравнение'!F64</f>
        <v>0</v>
      </c>
    </row>
    <row r="66" spans="1:12" s="24" customFormat="1" ht="15.75" customHeight="1" outlineLevel="1">
      <c r="A66" s="11">
        <f>B66-'[1]Сравнение'!B65</f>
        <v>0</v>
      </c>
      <c r="B66" s="7" t="s">
        <v>97</v>
      </c>
      <c r="C66" s="62"/>
      <c r="D66" s="25" t="s">
        <v>23</v>
      </c>
      <c r="E66" s="29">
        <f>F66+G66+H66+I66+J66</f>
        <v>0</v>
      </c>
      <c r="F66" s="29">
        <v>0</v>
      </c>
      <c r="G66" s="29"/>
      <c r="H66" s="29">
        <v>0</v>
      </c>
      <c r="I66" s="29">
        <v>0</v>
      </c>
      <c r="J66" s="29">
        <v>0</v>
      </c>
      <c r="K66" s="68"/>
      <c r="L66" s="15">
        <f>F66-'[1]Сравнение'!F65</f>
        <v>0</v>
      </c>
    </row>
    <row r="67" spans="1:12" s="24" customFormat="1" ht="15.75" customHeight="1" outlineLevel="1">
      <c r="A67" s="11">
        <f>B67-'[1]Сравнение'!B66</f>
        <v>0</v>
      </c>
      <c r="B67" s="7" t="s">
        <v>98</v>
      </c>
      <c r="C67" s="62"/>
      <c r="D67" s="25" t="s">
        <v>25</v>
      </c>
      <c r="E67" s="29">
        <f>F67+G67+H67+I67+J67</f>
        <v>91000</v>
      </c>
      <c r="F67" s="29">
        <v>45500</v>
      </c>
      <c r="G67" s="29"/>
      <c r="H67" s="29">
        <v>0</v>
      </c>
      <c r="I67" s="29">
        <v>45500</v>
      </c>
      <c r="J67" s="29">
        <v>0</v>
      </c>
      <c r="K67" s="68"/>
      <c r="L67" s="15">
        <f>F67-'[1]Сравнение'!F66</f>
        <v>0</v>
      </c>
    </row>
    <row r="68" spans="1:12" s="24" customFormat="1" ht="15.75" customHeight="1" outlineLevel="1">
      <c r="A68" s="11">
        <f>B68-'[1]Сравнение'!B67</f>
        <v>0</v>
      </c>
      <c r="B68" s="7" t="s">
        <v>99</v>
      </c>
      <c r="C68" s="62"/>
      <c r="D68" s="25" t="s">
        <v>26</v>
      </c>
      <c r="E68" s="29">
        <f>F68+G68+H68+I68+J68</f>
        <v>0</v>
      </c>
      <c r="F68" s="29">
        <v>0</v>
      </c>
      <c r="G68" s="29"/>
      <c r="H68" s="29">
        <v>0</v>
      </c>
      <c r="I68" s="29">
        <v>0</v>
      </c>
      <c r="J68" s="29">
        <v>0</v>
      </c>
      <c r="K68" s="68"/>
      <c r="L68" s="15">
        <f>F68-'[1]Сравнение'!F67</f>
        <v>0</v>
      </c>
    </row>
    <row r="69" spans="1:12" s="24" customFormat="1" ht="15.75" customHeight="1" outlineLevel="1">
      <c r="A69" s="11">
        <f>B69-'[1]Сравнение'!B68</f>
        <v>0</v>
      </c>
      <c r="B69" s="7" t="s">
        <v>100</v>
      </c>
      <c r="C69" s="61" t="s">
        <v>101</v>
      </c>
      <c r="D69" s="13" t="s">
        <v>30</v>
      </c>
      <c r="E69" s="23">
        <f>SUM(E70:E73)</f>
        <v>91000</v>
      </c>
      <c r="F69" s="23">
        <f>SUM(F70:F73)</f>
        <v>45500</v>
      </c>
      <c r="G69" s="23"/>
      <c r="H69" s="23">
        <f>SUM(H70:H73)</f>
        <v>0</v>
      </c>
      <c r="I69" s="23">
        <f>SUM(I70:I73)</f>
        <v>45500</v>
      </c>
      <c r="J69" s="23">
        <f>SUM(J70:J73)</f>
        <v>0</v>
      </c>
      <c r="K69" s="67" t="s">
        <v>64</v>
      </c>
      <c r="L69" s="15">
        <f>F69-'[1]Сравнение'!F68</f>
        <v>0</v>
      </c>
    </row>
    <row r="70" spans="1:12" s="24" customFormat="1" ht="15.75" customHeight="1" outlineLevel="1">
      <c r="A70" s="11">
        <f>B70-'[1]Сравнение'!B69</f>
        <v>0</v>
      </c>
      <c r="B70" s="7" t="s">
        <v>102</v>
      </c>
      <c r="C70" s="62"/>
      <c r="D70" s="25" t="s">
        <v>22</v>
      </c>
      <c r="E70" s="29">
        <f>F70+G70+H70+I70+J70</f>
        <v>0</v>
      </c>
      <c r="F70" s="29">
        <v>0</v>
      </c>
      <c r="G70" s="29"/>
      <c r="H70" s="29">
        <v>0</v>
      </c>
      <c r="I70" s="29">
        <v>0</v>
      </c>
      <c r="J70" s="29">
        <v>0</v>
      </c>
      <c r="K70" s="68"/>
      <c r="L70" s="15">
        <f>F70-'[1]Сравнение'!F69</f>
        <v>0</v>
      </c>
    </row>
    <row r="71" spans="1:12" s="24" customFormat="1" ht="15.75" customHeight="1" outlineLevel="1">
      <c r="A71" s="11">
        <f>B71-'[1]Сравнение'!B70</f>
        <v>0</v>
      </c>
      <c r="B71" s="7" t="s">
        <v>103</v>
      </c>
      <c r="C71" s="62"/>
      <c r="D71" s="25" t="s">
        <v>23</v>
      </c>
      <c r="E71" s="29">
        <f>F71+G71+H71+I71+J71</f>
        <v>0</v>
      </c>
      <c r="F71" s="29">
        <v>0</v>
      </c>
      <c r="G71" s="29"/>
      <c r="H71" s="29">
        <v>0</v>
      </c>
      <c r="I71" s="29">
        <v>0</v>
      </c>
      <c r="J71" s="29">
        <v>0</v>
      </c>
      <c r="K71" s="68"/>
      <c r="L71" s="15">
        <f>F71-'[1]Сравнение'!F70</f>
        <v>0</v>
      </c>
    </row>
    <row r="72" spans="1:12" s="24" customFormat="1" ht="15.75" customHeight="1" outlineLevel="1">
      <c r="A72" s="11">
        <f>B72-'[1]Сравнение'!B71</f>
        <v>0</v>
      </c>
      <c r="B72" s="7" t="s">
        <v>104</v>
      </c>
      <c r="C72" s="62"/>
      <c r="D72" s="25" t="s">
        <v>25</v>
      </c>
      <c r="E72" s="29">
        <f>F72+G72+H72+I72+J72</f>
        <v>0</v>
      </c>
      <c r="F72" s="29">
        <v>0</v>
      </c>
      <c r="G72" s="29"/>
      <c r="H72" s="29">
        <v>0</v>
      </c>
      <c r="I72" s="29">
        <v>0</v>
      </c>
      <c r="J72" s="29">
        <v>0</v>
      </c>
      <c r="K72" s="68"/>
      <c r="L72" s="15">
        <f>F72-'[1]Сравнение'!F71</f>
        <v>0</v>
      </c>
    </row>
    <row r="73" spans="1:12" s="24" customFormat="1" ht="15.75" customHeight="1" outlineLevel="1">
      <c r="A73" s="11">
        <f>B73-'[1]Сравнение'!B72</f>
        <v>0</v>
      </c>
      <c r="B73" s="7" t="s">
        <v>105</v>
      </c>
      <c r="C73" s="62"/>
      <c r="D73" s="25" t="s">
        <v>26</v>
      </c>
      <c r="E73" s="29">
        <f>F73+G73+H73+I73+J73</f>
        <v>91000</v>
      </c>
      <c r="F73" s="29">
        <v>45500</v>
      </c>
      <c r="G73" s="29"/>
      <c r="H73" s="29">
        <v>0</v>
      </c>
      <c r="I73" s="29">
        <v>45500</v>
      </c>
      <c r="J73" s="29">
        <v>0</v>
      </c>
      <c r="K73" s="68"/>
      <c r="L73" s="15">
        <f>F73-'[1]Сравнение'!F72</f>
        <v>0</v>
      </c>
    </row>
    <row r="74" spans="1:12" s="24" customFormat="1" ht="15.75" customHeight="1" outlineLevel="1">
      <c r="A74" s="11">
        <f>B74-'[1]Сравнение'!B73</f>
        <v>0</v>
      </c>
      <c r="B74" s="7" t="s">
        <v>106</v>
      </c>
      <c r="C74" s="61" t="s">
        <v>107</v>
      </c>
      <c r="D74" s="13" t="s">
        <v>30</v>
      </c>
      <c r="E74" s="23">
        <f>SUM(E75:E78)</f>
        <v>91000</v>
      </c>
      <c r="F74" s="23">
        <f>SUM(F75:F78)</f>
        <v>45500</v>
      </c>
      <c r="G74" s="23"/>
      <c r="H74" s="23">
        <f>SUM(H75:H78)</f>
        <v>0</v>
      </c>
      <c r="I74" s="23">
        <f>SUM(I75:I78)</f>
        <v>45500</v>
      </c>
      <c r="J74" s="23">
        <f>SUM(J75:J78)</f>
        <v>0</v>
      </c>
      <c r="K74" s="67" t="s">
        <v>64</v>
      </c>
      <c r="L74" s="15">
        <f>F74-'[1]Сравнение'!F73</f>
        <v>0</v>
      </c>
    </row>
    <row r="75" spans="1:12" s="24" customFormat="1" ht="15.75" customHeight="1" outlineLevel="1">
      <c r="A75" s="11">
        <f>B75-'[1]Сравнение'!B74</f>
        <v>0</v>
      </c>
      <c r="B75" s="7" t="s">
        <v>108</v>
      </c>
      <c r="C75" s="62"/>
      <c r="D75" s="25" t="s">
        <v>22</v>
      </c>
      <c r="E75" s="29">
        <f>F75+G75+H75+I75+J75</f>
        <v>0</v>
      </c>
      <c r="F75" s="29">
        <v>0</v>
      </c>
      <c r="G75" s="29"/>
      <c r="H75" s="29">
        <v>0</v>
      </c>
      <c r="I75" s="29">
        <v>0</v>
      </c>
      <c r="J75" s="29">
        <v>0</v>
      </c>
      <c r="K75" s="68"/>
      <c r="L75" s="15">
        <f>F75-'[1]Сравнение'!F74</f>
        <v>0</v>
      </c>
    </row>
    <row r="76" spans="1:12" s="24" customFormat="1" ht="15.75" customHeight="1" outlineLevel="1">
      <c r="A76" s="11">
        <f>B76-'[1]Сравнение'!B75</f>
        <v>0</v>
      </c>
      <c r="B76" s="7" t="s">
        <v>109</v>
      </c>
      <c r="C76" s="62"/>
      <c r="D76" s="25" t="s">
        <v>23</v>
      </c>
      <c r="E76" s="29">
        <f>F76+G76+H76+I76+J76</f>
        <v>91000</v>
      </c>
      <c r="F76" s="29">
        <v>45500</v>
      </c>
      <c r="G76" s="29"/>
      <c r="H76" s="29">
        <v>0</v>
      </c>
      <c r="I76" s="29">
        <v>45500</v>
      </c>
      <c r="J76" s="29">
        <v>0</v>
      </c>
      <c r="K76" s="68"/>
      <c r="L76" s="15">
        <f>F76-'[1]Сравнение'!F75</f>
        <v>0</v>
      </c>
    </row>
    <row r="77" spans="1:12" s="24" customFormat="1" ht="15.75" customHeight="1" outlineLevel="1">
      <c r="A77" s="11">
        <f>B77-'[1]Сравнение'!B76</f>
        <v>0</v>
      </c>
      <c r="B77" s="7" t="s">
        <v>110</v>
      </c>
      <c r="C77" s="62"/>
      <c r="D77" s="25" t="s">
        <v>25</v>
      </c>
      <c r="E77" s="29">
        <f>F77+G77+H77+I77+J77</f>
        <v>0</v>
      </c>
      <c r="F77" s="29">
        <v>0</v>
      </c>
      <c r="G77" s="29"/>
      <c r="H77" s="29">
        <v>0</v>
      </c>
      <c r="I77" s="29">
        <v>0</v>
      </c>
      <c r="J77" s="29">
        <v>0</v>
      </c>
      <c r="K77" s="68"/>
      <c r="L77" s="15">
        <f>F77-'[1]Сравнение'!F76</f>
        <v>0</v>
      </c>
    </row>
    <row r="78" spans="1:12" s="24" customFormat="1" ht="15.75" customHeight="1" outlineLevel="1" thickBot="1">
      <c r="A78" s="11">
        <f>B78-'[1]Сравнение'!B77</f>
        <v>0</v>
      </c>
      <c r="B78" s="30" t="s">
        <v>111</v>
      </c>
      <c r="C78" s="62"/>
      <c r="D78" s="31" t="s">
        <v>26</v>
      </c>
      <c r="E78" s="32">
        <f>F78+G78+H78+I78+J78</f>
        <v>0</v>
      </c>
      <c r="F78" s="32">
        <v>0</v>
      </c>
      <c r="G78" s="32"/>
      <c r="H78" s="32">
        <v>0</v>
      </c>
      <c r="I78" s="32">
        <v>0</v>
      </c>
      <c r="J78" s="32">
        <v>0</v>
      </c>
      <c r="K78" s="68"/>
      <c r="L78" s="15">
        <f>F78-'[1]Сравнение'!F77</f>
        <v>0</v>
      </c>
    </row>
    <row r="79" spans="1:12" ht="15.75" customHeight="1" thickBot="1">
      <c r="A79" s="11">
        <f>B79-'[1]Сравнение'!B78</f>
        <v>0</v>
      </c>
      <c r="B79" s="33" t="s">
        <v>112</v>
      </c>
      <c r="C79" s="74" t="s">
        <v>113</v>
      </c>
      <c r="D79" s="75"/>
      <c r="E79" s="75"/>
      <c r="F79" s="75"/>
      <c r="G79" s="75"/>
      <c r="H79" s="75"/>
      <c r="I79" s="75"/>
      <c r="J79" s="75"/>
      <c r="K79" s="75"/>
      <c r="L79" s="15">
        <f>F79-'[1]Сравнение'!F78</f>
        <v>0</v>
      </c>
    </row>
    <row r="80" spans="1:12" s="34" customFormat="1" ht="15.75" customHeight="1">
      <c r="A80" s="11">
        <f>B80-'[1]Сравнение'!B79</f>
        <v>0</v>
      </c>
      <c r="B80" s="21" t="s">
        <v>114</v>
      </c>
      <c r="C80" s="63" t="s">
        <v>115</v>
      </c>
      <c r="D80" s="22" t="s">
        <v>30</v>
      </c>
      <c r="E80" s="23">
        <f>SUM(E81:E84)</f>
        <v>9268.880000000001</v>
      </c>
      <c r="F80" s="23">
        <f>SUM(F81:F84)</f>
        <v>723</v>
      </c>
      <c r="G80" s="23"/>
      <c r="H80" s="23">
        <f>SUM(H81:H84)</f>
        <v>0</v>
      </c>
      <c r="I80" s="23">
        <f>SUM(I81:I84)</f>
        <v>8545.880000000001</v>
      </c>
      <c r="J80" s="23">
        <f>SUM(J81:J84)</f>
        <v>0</v>
      </c>
      <c r="K80" s="69" t="s">
        <v>116</v>
      </c>
      <c r="L80" s="15">
        <f>F80-'[1]Сравнение'!F79</f>
        <v>0</v>
      </c>
    </row>
    <row r="81" spans="1:12" s="34" customFormat="1" ht="15.75" customHeight="1">
      <c r="A81" s="11">
        <f>B81-'[1]Сравнение'!B80</f>
        <v>0</v>
      </c>
      <c r="B81" s="7" t="s">
        <v>117</v>
      </c>
      <c r="C81" s="80"/>
      <c r="D81" s="25" t="s">
        <v>22</v>
      </c>
      <c r="E81" s="29">
        <f>F81+G81+H81+I81+J81</f>
        <v>2044.88</v>
      </c>
      <c r="F81" s="29">
        <v>0</v>
      </c>
      <c r="G81" s="29"/>
      <c r="H81" s="29">
        <v>0</v>
      </c>
      <c r="I81" s="29">
        <v>2044.88</v>
      </c>
      <c r="J81" s="29">
        <v>0</v>
      </c>
      <c r="K81" s="81"/>
      <c r="L81" s="15">
        <f>F81-'[1]Сравнение'!F80</f>
        <v>0</v>
      </c>
    </row>
    <row r="82" spans="1:12" s="34" customFormat="1" ht="15.75" customHeight="1">
      <c r="A82" s="11">
        <f>B82-'[1]Сравнение'!B81</f>
        <v>0</v>
      </c>
      <c r="B82" s="7" t="s">
        <v>118</v>
      </c>
      <c r="C82" s="80"/>
      <c r="D82" s="25" t="s">
        <v>23</v>
      </c>
      <c r="E82" s="29">
        <f>F82+G82+H82+I82+J82</f>
        <v>0</v>
      </c>
      <c r="F82" s="29">
        <v>0</v>
      </c>
      <c r="G82" s="29"/>
      <c r="H82" s="29">
        <v>0</v>
      </c>
      <c r="I82" s="29">
        <v>0</v>
      </c>
      <c r="J82" s="29">
        <v>0</v>
      </c>
      <c r="K82" s="81"/>
      <c r="L82" s="15">
        <f>F82-'[1]Сравнение'!F81</f>
        <v>0</v>
      </c>
    </row>
    <row r="83" spans="1:12" s="34" customFormat="1" ht="15.75" customHeight="1">
      <c r="A83" s="11">
        <f>B83-'[1]Сравнение'!B82</f>
        <v>0</v>
      </c>
      <c r="B83" s="7" t="s">
        <v>119</v>
      </c>
      <c r="C83" s="80"/>
      <c r="D83" s="25" t="s">
        <v>25</v>
      </c>
      <c r="E83" s="29">
        <f>F83+G83+H83+I83+J83</f>
        <v>350</v>
      </c>
      <c r="F83" s="29">
        <v>35</v>
      </c>
      <c r="G83" s="29"/>
      <c r="H83" s="29">
        <v>0</v>
      </c>
      <c r="I83" s="29">
        <v>315</v>
      </c>
      <c r="J83" s="29">
        <v>0</v>
      </c>
      <c r="K83" s="81"/>
      <c r="L83" s="15">
        <f>F83-'[1]Сравнение'!F82</f>
        <v>0</v>
      </c>
    </row>
    <row r="84" spans="1:12" s="34" customFormat="1" ht="15.75" customHeight="1">
      <c r="A84" s="11">
        <f>B84-'[1]Сравнение'!B83</f>
        <v>0</v>
      </c>
      <c r="B84" s="21" t="s">
        <v>120</v>
      </c>
      <c r="C84" s="80"/>
      <c r="D84" s="25" t="s">
        <v>26</v>
      </c>
      <c r="E84" s="29">
        <f>F84+G84+H84+I84+J84</f>
        <v>6874</v>
      </c>
      <c r="F84" s="29">
        <v>688</v>
      </c>
      <c r="G84" s="29"/>
      <c r="H84" s="29">
        <v>0</v>
      </c>
      <c r="I84" s="29">
        <v>6186</v>
      </c>
      <c r="J84" s="29">
        <v>0</v>
      </c>
      <c r="K84" s="81"/>
      <c r="L84" s="15">
        <f>F84-'[1]Сравнение'!F83</f>
        <v>0</v>
      </c>
    </row>
    <row r="85" spans="1:12" s="34" customFormat="1" ht="15.75" customHeight="1">
      <c r="A85" s="11">
        <f>B85-'[1]Сравнение'!B84</f>
        <v>0</v>
      </c>
      <c r="B85" s="7" t="s">
        <v>121</v>
      </c>
      <c r="C85" s="80" t="s">
        <v>122</v>
      </c>
      <c r="D85" s="13" t="s">
        <v>30</v>
      </c>
      <c r="E85" s="23">
        <f>SUM(E86:E89)</f>
        <v>300</v>
      </c>
      <c r="F85" s="23">
        <f>SUM(F86:F89)</f>
        <v>150</v>
      </c>
      <c r="G85" s="23"/>
      <c r="H85" s="23">
        <f>SUM(H86:H89)</f>
        <v>0</v>
      </c>
      <c r="I85" s="23">
        <f>SUM(I86:I89)</f>
        <v>150</v>
      </c>
      <c r="J85" s="23">
        <f>SUM(J86:J89)</f>
        <v>0</v>
      </c>
      <c r="K85" s="81" t="s">
        <v>123</v>
      </c>
      <c r="L85" s="15">
        <f>F85-'[1]Сравнение'!F84</f>
        <v>0</v>
      </c>
    </row>
    <row r="86" spans="1:12" s="34" customFormat="1" ht="15.75" customHeight="1">
      <c r="A86" s="11">
        <f>B86-'[1]Сравнение'!B85</f>
        <v>0</v>
      </c>
      <c r="B86" s="7" t="s">
        <v>124</v>
      </c>
      <c r="C86" s="80"/>
      <c r="D86" s="25" t="s">
        <v>22</v>
      </c>
      <c r="E86" s="29">
        <f>F86+G86+H86+I86+J86</f>
        <v>0</v>
      </c>
      <c r="F86" s="29">
        <v>0</v>
      </c>
      <c r="G86" s="29"/>
      <c r="H86" s="29">
        <v>0</v>
      </c>
      <c r="I86" s="29">
        <v>0</v>
      </c>
      <c r="J86" s="29">
        <v>0</v>
      </c>
      <c r="K86" s="81"/>
      <c r="L86" s="15">
        <f>F86-'[1]Сравнение'!F85</f>
        <v>0</v>
      </c>
    </row>
    <row r="87" spans="1:12" s="34" customFormat="1" ht="15.75" customHeight="1">
      <c r="A87" s="11">
        <f>B87-'[1]Сравнение'!B86</f>
        <v>0</v>
      </c>
      <c r="B87" s="7" t="s">
        <v>125</v>
      </c>
      <c r="C87" s="80"/>
      <c r="D87" s="25" t="s">
        <v>23</v>
      </c>
      <c r="E87" s="29">
        <f>F87+G87+H87+I87+J87</f>
        <v>300</v>
      </c>
      <c r="F87" s="29">
        <v>150</v>
      </c>
      <c r="G87" s="29"/>
      <c r="H87" s="29">
        <v>0</v>
      </c>
      <c r="I87" s="29">
        <v>150</v>
      </c>
      <c r="J87" s="29">
        <v>0</v>
      </c>
      <c r="K87" s="81"/>
      <c r="L87" s="15">
        <f>F87-'[1]Сравнение'!F86</f>
        <v>0</v>
      </c>
    </row>
    <row r="88" spans="1:12" s="34" customFormat="1" ht="15.75" customHeight="1">
      <c r="A88" s="11">
        <f>B88-'[1]Сравнение'!B87</f>
        <v>0</v>
      </c>
      <c r="B88" s="21" t="s">
        <v>126</v>
      </c>
      <c r="C88" s="80"/>
      <c r="D88" s="25" t="s">
        <v>25</v>
      </c>
      <c r="E88" s="29">
        <f>F88+G88+H88+I88+J88</f>
        <v>0</v>
      </c>
      <c r="F88" s="29">
        <v>0</v>
      </c>
      <c r="G88" s="29"/>
      <c r="H88" s="29">
        <v>0</v>
      </c>
      <c r="I88" s="29">
        <v>0</v>
      </c>
      <c r="J88" s="29">
        <v>0</v>
      </c>
      <c r="K88" s="81"/>
      <c r="L88" s="15">
        <f>F88-'[1]Сравнение'!F87</f>
        <v>0</v>
      </c>
    </row>
    <row r="89" spans="1:12" s="34" customFormat="1" ht="15.75" customHeight="1">
      <c r="A89" s="11">
        <f>B89-'[1]Сравнение'!B88</f>
        <v>0</v>
      </c>
      <c r="B89" s="7" t="s">
        <v>127</v>
      </c>
      <c r="C89" s="80"/>
      <c r="D89" s="25" t="s">
        <v>26</v>
      </c>
      <c r="E89" s="29">
        <f>F89+G89+H89+I89+J89</f>
        <v>0</v>
      </c>
      <c r="F89" s="29">
        <v>0</v>
      </c>
      <c r="G89" s="29"/>
      <c r="H89" s="29">
        <v>0</v>
      </c>
      <c r="I89" s="29">
        <v>0</v>
      </c>
      <c r="J89" s="29">
        <v>0</v>
      </c>
      <c r="K89" s="81"/>
      <c r="L89" s="15">
        <f>F89-'[1]Сравнение'!F88</f>
        <v>0</v>
      </c>
    </row>
    <row r="90" spans="1:12" s="34" customFormat="1" ht="15.75" customHeight="1">
      <c r="A90" s="11">
        <f>B90-'[1]Сравнение'!B89</f>
        <v>0</v>
      </c>
      <c r="B90" s="7" t="s">
        <v>128</v>
      </c>
      <c r="C90" s="80" t="s">
        <v>129</v>
      </c>
      <c r="D90" s="13" t="s">
        <v>30</v>
      </c>
      <c r="E90" s="23">
        <f>SUM(E91:E94)</f>
        <v>5600</v>
      </c>
      <c r="F90" s="23">
        <f>SUM(F91:F94)</f>
        <v>2800</v>
      </c>
      <c r="G90" s="23"/>
      <c r="H90" s="23">
        <f>SUM(H91:H94)</f>
        <v>0</v>
      </c>
      <c r="I90" s="23">
        <f>SUM(I91:I94)</f>
        <v>2800</v>
      </c>
      <c r="J90" s="23">
        <f>SUM(J91:J94)</f>
        <v>0</v>
      </c>
      <c r="K90" s="67" t="s">
        <v>130</v>
      </c>
      <c r="L90" s="15">
        <f>F90-'[1]Сравнение'!F89</f>
        <v>0</v>
      </c>
    </row>
    <row r="91" spans="1:12" s="34" customFormat="1" ht="15.75" customHeight="1">
      <c r="A91" s="11">
        <f>B91-'[1]Сравнение'!B90</f>
        <v>0</v>
      </c>
      <c r="B91" s="7" t="s">
        <v>131</v>
      </c>
      <c r="C91" s="80"/>
      <c r="D91" s="25" t="s">
        <v>22</v>
      </c>
      <c r="E91" s="29">
        <f>F91+G91+H91+I91+J91</f>
        <v>0</v>
      </c>
      <c r="F91" s="29">
        <v>0</v>
      </c>
      <c r="G91" s="29"/>
      <c r="H91" s="29">
        <v>0</v>
      </c>
      <c r="I91" s="29">
        <v>0</v>
      </c>
      <c r="J91" s="29">
        <v>0</v>
      </c>
      <c r="K91" s="68"/>
      <c r="L91" s="15">
        <f>F91-'[1]Сравнение'!F90</f>
        <v>0</v>
      </c>
    </row>
    <row r="92" spans="1:12" s="34" customFormat="1" ht="15.75" customHeight="1">
      <c r="A92" s="11">
        <f>B92-'[1]Сравнение'!B91</f>
        <v>0</v>
      </c>
      <c r="B92" s="21" t="s">
        <v>132</v>
      </c>
      <c r="C92" s="80"/>
      <c r="D92" s="25" t="s">
        <v>23</v>
      </c>
      <c r="E92" s="29">
        <f>F92+G92+H92+I92+J92</f>
        <v>5600</v>
      </c>
      <c r="F92" s="29">
        <v>2800</v>
      </c>
      <c r="G92" s="29"/>
      <c r="H92" s="29">
        <v>0</v>
      </c>
      <c r="I92" s="29">
        <v>2800</v>
      </c>
      <c r="J92" s="29">
        <v>0</v>
      </c>
      <c r="K92" s="68"/>
      <c r="L92" s="15">
        <f>F92-'[1]Сравнение'!F91</f>
        <v>0</v>
      </c>
    </row>
    <row r="93" spans="1:12" s="34" customFormat="1" ht="15.75" customHeight="1">
      <c r="A93" s="11">
        <f>B93-'[1]Сравнение'!B92</f>
        <v>0</v>
      </c>
      <c r="B93" s="7" t="s">
        <v>133</v>
      </c>
      <c r="C93" s="80"/>
      <c r="D93" s="25" t="s">
        <v>25</v>
      </c>
      <c r="E93" s="29">
        <f>F93+G93+H93+I93+J93</f>
        <v>0</v>
      </c>
      <c r="F93" s="29">
        <v>0</v>
      </c>
      <c r="G93" s="29"/>
      <c r="H93" s="29">
        <v>0</v>
      </c>
      <c r="I93" s="29">
        <v>0</v>
      </c>
      <c r="J93" s="29">
        <v>0</v>
      </c>
      <c r="K93" s="68"/>
      <c r="L93" s="15">
        <f>F93-'[1]Сравнение'!F92</f>
        <v>0</v>
      </c>
    </row>
    <row r="94" spans="1:12" s="34" customFormat="1" ht="15.75" customHeight="1">
      <c r="A94" s="11">
        <f>B94-'[1]Сравнение'!B93</f>
        <v>0</v>
      </c>
      <c r="B94" s="7" t="s">
        <v>134</v>
      </c>
      <c r="C94" s="80"/>
      <c r="D94" s="25" t="s">
        <v>26</v>
      </c>
      <c r="E94" s="29">
        <f>F94+G94+H94+I94+J94</f>
        <v>0</v>
      </c>
      <c r="F94" s="29">
        <v>0</v>
      </c>
      <c r="G94" s="29"/>
      <c r="H94" s="29">
        <v>0</v>
      </c>
      <c r="I94" s="29">
        <v>0</v>
      </c>
      <c r="J94" s="29">
        <v>0</v>
      </c>
      <c r="K94" s="68"/>
      <c r="L94" s="15">
        <f>F94-'[1]Сравнение'!F93</f>
        <v>0</v>
      </c>
    </row>
    <row r="95" spans="1:12" s="34" customFormat="1" ht="15.75" customHeight="1">
      <c r="A95" s="11">
        <f>B95-'[1]Сравнение'!B94</f>
        <v>0</v>
      </c>
      <c r="B95" s="7" t="s">
        <v>135</v>
      </c>
      <c r="C95" s="80" t="s">
        <v>136</v>
      </c>
      <c r="D95" s="13" t="s">
        <v>30</v>
      </c>
      <c r="E95" s="23">
        <f>SUM(E96:E99)</f>
        <v>2000</v>
      </c>
      <c r="F95" s="23">
        <f>SUM(F96:F99)</f>
        <v>1000</v>
      </c>
      <c r="G95" s="23"/>
      <c r="H95" s="23">
        <f>SUM(H96:H99)</f>
        <v>0</v>
      </c>
      <c r="I95" s="23">
        <f>SUM(I96:I99)</f>
        <v>1000</v>
      </c>
      <c r="J95" s="23">
        <f>SUM(J96:J99)</f>
        <v>0</v>
      </c>
      <c r="K95" s="68"/>
      <c r="L95" s="15">
        <f>F95-'[1]Сравнение'!F94</f>
        <v>0</v>
      </c>
    </row>
    <row r="96" spans="1:12" s="34" customFormat="1" ht="15.75" customHeight="1">
      <c r="A96" s="11">
        <f>B96-'[1]Сравнение'!B95</f>
        <v>0</v>
      </c>
      <c r="B96" s="21" t="s">
        <v>137</v>
      </c>
      <c r="C96" s="80"/>
      <c r="D96" s="25" t="s">
        <v>22</v>
      </c>
      <c r="E96" s="29">
        <f>F96+G96+H96+I96+J96</f>
        <v>0</v>
      </c>
      <c r="F96" s="29">
        <v>0</v>
      </c>
      <c r="G96" s="29"/>
      <c r="H96" s="29">
        <v>0</v>
      </c>
      <c r="I96" s="29">
        <v>0</v>
      </c>
      <c r="J96" s="29">
        <v>0</v>
      </c>
      <c r="K96" s="68"/>
      <c r="L96" s="15">
        <f>F96-'[1]Сравнение'!F95</f>
        <v>0</v>
      </c>
    </row>
    <row r="97" spans="1:12" s="34" customFormat="1" ht="15.75" customHeight="1">
      <c r="A97" s="11">
        <f>B97-'[1]Сравнение'!B96</f>
        <v>0</v>
      </c>
      <c r="B97" s="7" t="s">
        <v>138</v>
      </c>
      <c r="C97" s="80"/>
      <c r="D97" s="25" t="s">
        <v>23</v>
      </c>
      <c r="E97" s="29">
        <f>F97+G97+H97+I97+J97</f>
        <v>2000</v>
      </c>
      <c r="F97" s="29">
        <v>1000</v>
      </c>
      <c r="G97" s="29"/>
      <c r="H97" s="29">
        <v>0</v>
      </c>
      <c r="I97" s="29">
        <v>1000</v>
      </c>
      <c r="J97" s="29">
        <v>0</v>
      </c>
      <c r="K97" s="68"/>
      <c r="L97" s="15">
        <f>F97-'[1]Сравнение'!F96</f>
        <v>0</v>
      </c>
    </row>
    <row r="98" spans="1:12" s="34" customFormat="1" ht="15.75" customHeight="1">
      <c r="A98" s="11">
        <f>B98-'[1]Сравнение'!B97</f>
        <v>0</v>
      </c>
      <c r="B98" s="7" t="s">
        <v>139</v>
      </c>
      <c r="C98" s="80"/>
      <c r="D98" s="25" t="s">
        <v>25</v>
      </c>
      <c r="E98" s="29">
        <f>F98+G98+H98+I98+J98</f>
        <v>0</v>
      </c>
      <c r="F98" s="29">
        <v>0</v>
      </c>
      <c r="G98" s="29"/>
      <c r="H98" s="29">
        <v>0</v>
      </c>
      <c r="I98" s="29">
        <v>0</v>
      </c>
      <c r="J98" s="29">
        <v>0</v>
      </c>
      <c r="K98" s="68"/>
      <c r="L98" s="15">
        <f>F98-'[1]Сравнение'!F97</f>
        <v>0</v>
      </c>
    </row>
    <row r="99" spans="1:12" s="34" customFormat="1" ht="15.75" customHeight="1">
      <c r="A99" s="11">
        <f>B99-'[1]Сравнение'!B98</f>
        <v>0</v>
      </c>
      <c r="B99" s="7" t="s">
        <v>140</v>
      </c>
      <c r="C99" s="80"/>
      <c r="D99" s="25" t="s">
        <v>26</v>
      </c>
      <c r="E99" s="29">
        <f>F99+G99+H99+I99+J99</f>
        <v>0</v>
      </c>
      <c r="F99" s="29">
        <v>0</v>
      </c>
      <c r="G99" s="29"/>
      <c r="H99" s="29">
        <v>0</v>
      </c>
      <c r="I99" s="29">
        <v>0</v>
      </c>
      <c r="J99" s="29">
        <v>0</v>
      </c>
      <c r="K99" s="68"/>
      <c r="L99" s="15">
        <f>F99-'[1]Сравнение'!F98</f>
        <v>0</v>
      </c>
    </row>
    <row r="100" spans="1:12" s="34" customFormat="1" ht="15.75" customHeight="1">
      <c r="A100" s="11">
        <f>B100-'[1]Сравнение'!B99</f>
        <v>0</v>
      </c>
      <c r="B100" s="21" t="s">
        <v>141</v>
      </c>
      <c r="C100" s="80" t="s">
        <v>142</v>
      </c>
      <c r="D100" s="13" t="s">
        <v>30</v>
      </c>
      <c r="E100" s="23">
        <f>SUM(E101:E104)</f>
        <v>5600</v>
      </c>
      <c r="F100" s="23">
        <f>SUM(F101:F104)</f>
        <v>2800</v>
      </c>
      <c r="G100" s="23"/>
      <c r="H100" s="23">
        <f>SUM(H101:H104)</f>
        <v>0</v>
      </c>
      <c r="I100" s="23">
        <f>SUM(I101:I104)</f>
        <v>2800</v>
      </c>
      <c r="J100" s="23">
        <f>SUM(J101:J104)</f>
        <v>0</v>
      </c>
      <c r="K100" s="68"/>
      <c r="L100" s="15">
        <f>F100-'[1]Сравнение'!F99</f>
        <v>0</v>
      </c>
    </row>
    <row r="101" spans="1:12" s="34" customFormat="1" ht="15.75" customHeight="1">
      <c r="A101" s="11">
        <f>B101-'[1]Сравнение'!B100</f>
        <v>0</v>
      </c>
      <c r="B101" s="7" t="s">
        <v>143</v>
      </c>
      <c r="C101" s="80"/>
      <c r="D101" s="25" t="s">
        <v>22</v>
      </c>
      <c r="E101" s="29">
        <f>F101+G101+H101+I101+J101</f>
        <v>0</v>
      </c>
      <c r="F101" s="29">
        <v>0</v>
      </c>
      <c r="G101" s="29"/>
      <c r="H101" s="29">
        <v>0</v>
      </c>
      <c r="I101" s="29">
        <v>0</v>
      </c>
      <c r="J101" s="29">
        <v>0</v>
      </c>
      <c r="K101" s="68"/>
      <c r="L101" s="15">
        <f>F101-'[1]Сравнение'!F100</f>
        <v>0</v>
      </c>
    </row>
    <row r="102" spans="1:12" s="34" customFormat="1" ht="15.75" customHeight="1">
      <c r="A102" s="11">
        <f>B102-'[1]Сравнение'!B101</f>
        <v>0</v>
      </c>
      <c r="B102" s="7" t="s">
        <v>144</v>
      </c>
      <c r="C102" s="80"/>
      <c r="D102" s="25" t="s">
        <v>23</v>
      </c>
      <c r="E102" s="29">
        <f>F102+G102+H102+I102+J102</f>
        <v>5600</v>
      </c>
      <c r="F102" s="29">
        <v>2800</v>
      </c>
      <c r="G102" s="29"/>
      <c r="H102" s="29">
        <v>0</v>
      </c>
      <c r="I102" s="29">
        <v>2800</v>
      </c>
      <c r="J102" s="29">
        <v>0</v>
      </c>
      <c r="K102" s="68"/>
      <c r="L102" s="15">
        <f>F102-'[1]Сравнение'!F101</f>
        <v>0</v>
      </c>
    </row>
    <row r="103" spans="1:12" s="34" customFormat="1" ht="15.75" customHeight="1">
      <c r="A103" s="11">
        <f>B103-'[1]Сравнение'!B102</f>
        <v>0</v>
      </c>
      <c r="B103" s="7" t="s">
        <v>145</v>
      </c>
      <c r="C103" s="80"/>
      <c r="D103" s="25" t="s">
        <v>25</v>
      </c>
      <c r="E103" s="29">
        <f>F103+G103+H103+I103+J103</f>
        <v>0</v>
      </c>
      <c r="F103" s="29">
        <v>0</v>
      </c>
      <c r="G103" s="29"/>
      <c r="H103" s="29">
        <v>0</v>
      </c>
      <c r="I103" s="29">
        <v>0</v>
      </c>
      <c r="J103" s="29">
        <v>0</v>
      </c>
      <c r="K103" s="68"/>
      <c r="L103" s="15">
        <f>F103-'[1]Сравнение'!F102</f>
        <v>0</v>
      </c>
    </row>
    <row r="104" spans="1:12" s="34" customFormat="1" ht="15.75" customHeight="1">
      <c r="A104" s="11">
        <f>B104-'[1]Сравнение'!B103</f>
        <v>0</v>
      </c>
      <c r="B104" s="21" t="s">
        <v>146</v>
      </c>
      <c r="C104" s="80"/>
      <c r="D104" s="25" t="s">
        <v>26</v>
      </c>
      <c r="E104" s="29">
        <f>F104+G104+H104+I104+J104</f>
        <v>0</v>
      </c>
      <c r="F104" s="29">
        <v>0</v>
      </c>
      <c r="G104" s="29"/>
      <c r="H104" s="29">
        <v>0</v>
      </c>
      <c r="I104" s="29">
        <v>0</v>
      </c>
      <c r="J104" s="29">
        <v>0</v>
      </c>
      <c r="K104" s="68"/>
      <c r="L104" s="15">
        <f>F104-'[1]Сравнение'!F103</f>
        <v>0</v>
      </c>
    </row>
    <row r="105" spans="1:12" s="34" customFormat="1" ht="15.75" customHeight="1">
      <c r="A105" s="11">
        <f>B105-'[1]Сравнение'!B104</f>
        <v>0</v>
      </c>
      <c r="B105" s="7" t="s">
        <v>147</v>
      </c>
      <c r="C105" s="80" t="s">
        <v>148</v>
      </c>
      <c r="D105" s="13" t="s">
        <v>30</v>
      </c>
      <c r="E105" s="23">
        <f>SUM(E106:E109)</f>
        <v>5600</v>
      </c>
      <c r="F105" s="23">
        <f>SUM(F106:F109)</f>
        <v>2800</v>
      </c>
      <c r="G105" s="23"/>
      <c r="H105" s="23">
        <f>SUM(H106:H109)</f>
        <v>0</v>
      </c>
      <c r="I105" s="23">
        <f>SUM(I106:I109)</f>
        <v>2800</v>
      </c>
      <c r="J105" s="23">
        <f>SUM(J106:J109)</f>
        <v>0</v>
      </c>
      <c r="K105" s="68"/>
      <c r="L105" s="15">
        <f>F105-'[1]Сравнение'!F104</f>
        <v>0</v>
      </c>
    </row>
    <row r="106" spans="1:12" s="34" customFormat="1" ht="15.75" customHeight="1">
      <c r="A106" s="11">
        <f>B106-'[1]Сравнение'!B105</f>
        <v>0</v>
      </c>
      <c r="B106" s="7" t="s">
        <v>149</v>
      </c>
      <c r="C106" s="80"/>
      <c r="D106" s="25" t="s">
        <v>22</v>
      </c>
      <c r="E106" s="29">
        <f>F106+G106+H106+I106+J106</f>
        <v>0</v>
      </c>
      <c r="F106" s="29">
        <v>0</v>
      </c>
      <c r="G106" s="29"/>
      <c r="H106" s="29">
        <v>0</v>
      </c>
      <c r="I106" s="29">
        <v>0</v>
      </c>
      <c r="J106" s="29">
        <v>0</v>
      </c>
      <c r="K106" s="68"/>
      <c r="L106" s="15">
        <f>F106-'[1]Сравнение'!F105</f>
        <v>0</v>
      </c>
    </row>
    <row r="107" spans="1:12" s="34" customFormat="1" ht="15.75" customHeight="1">
      <c r="A107" s="11">
        <f>B107-'[1]Сравнение'!B106</f>
        <v>0</v>
      </c>
      <c r="B107" s="7" t="s">
        <v>150</v>
      </c>
      <c r="C107" s="80"/>
      <c r="D107" s="25" t="s">
        <v>23</v>
      </c>
      <c r="E107" s="29">
        <f>F107+G107+H107+I107+J107</f>
        <v>5600</v>
      </c>
      <c r="F107" s="29">
        <v>2800</v>
      </c>
      <c r="G107" s="29"/>
      <c r="H107" s="29">
        <v>0</v>
      </c>
      <c r="I107" s="29">
        <v>2800</v>
      </c>
      <c r="J107" s="29">
        <v>0</v>
      </c>
      <c r="K107" s="68"/>
      <c r="L107" s="15">
        <f>F107-'[1]Сравнение'!F106</f>
        <v>0</v>
      </c>
    </row>
    <row r="108" spans="1:12" s="34" customFormat="1" ht="15.75" customHeight="1">
      <c r="A108" s="11">
        <f>B108-'[1]Сравнение'!B107</f>
        <v>0</v>
      </c>
      <c r="B108" s="21" t="s">
        <v>151</v>
      </c>
      <c r="C108" s="80"/>
      <c r="D108" s="25" t="s">
        <v>25</v>
      </c>
      <c r="E108" s="29">
        <f>F108+G108+H108+I108+J108</f>
        <v>0</v>
      </c>
      <c r="F108" s="29">
        <v>0</v>
      </c>
      <c r="G108" s="29"/>
      <c r="H108" s="29">
        <v>0</v>
      </c>
      <c r="I108" s="29">
        <v>0</v>
      </c>
      <c r="J108" s="29">
        <v>0</v>
      </c>
      <c r="K108" s="68"/>
      <c r="L108" s="15">
        <f>F108-'[1]Сравнение'!F107</f>
        <v>0</v>
      </c>
    </row>
    <row r="109" spans="1:12" s="34" customFormat="1" ht="15.75" customHeight="1">
      <c r="A109" s="11">
        <f>B109-'[1]Сравнение'!B108</f>
        <v>0</v>
      </c>
      <c r="B109" s="7" t="s">
        <v>152</v>
      </c>
      <c r="C109" s="80"/>
      <c r="D109" s="25" t="s">
        <v>26</v>
      </c>
      <c r="E109" s="29">
        <f>F109+G109+H109+I109+J109</f>
        <v>0</v>
      </c>
      <c r="F109" s="29">
        <v>0</v>
      </c>
      <c r="G109" s="29"/>
      <c r="H109" s="29">
        <v>0</v>
      </c>
      <c r="I109" s="29">
        <v>0</v>
      </c>
      <c r="J109" s="29">
        <v>0</v>
      </c>
      <c r="K109" s="68"/>
      <c r="L109" s="15">
        <f>F109-'[1]Сравнение'!F108</f>
        <v>0</v>
      </c>
    </row>
    <row r="110" spans="1:12" s="34" customFormat="1" ht="15.75" customHeight="1">
      <c r="A110" s="11">
        <f>B110-'[1]Сравнение'!B109</f>
        <v>0</v>
      </c>
      <c r="B110" s="7" t="s">
        <v>153</v>
      </c>
      <c r="C110" s="80" t="s">
        <v>154</v>
      </c>
      <c r="D110" s="13" t="s">
        <v>30</v>
      </c>
      <c r="E110" s="23">
        <f>SUM(E111:E114)</f>
        <v>5600</v>
      </c>
      <c r="F110" s="23">
        <f>SUM(F111:F114)</f>
        <v>2800</v>
      </c>
      <c r="G110" s="23"/>
      <c r="H110" s="23">
        <f>SUM(H111:H114)</f>
        <v>0</v>
      </c>
      <c r="I110" s="23">
        <f>SUM(I111:I114)</f>
        <v>2800</v>
      </c>
      <c r="J110" s="23">
        <f>SUM(J111:J114)</f>
        <v>0</v>
      </c>
      <c r="K110" s="68"/>
      <c r="L110" s="15">
        <f>F110-'[1]Сравнение'!F109</f>
        <v>0</v>
      </c>
    </row>
    <row r="111" spans="1:12" s="34" customFormat="1" ht="15.75" customHeight="1">
      <c r="A111" s="11">
        <f>B111-'[1]Сравнение'!B110</f>
        <v>0</v>
      </c>
      <c r="B111" s="7" t="s">
        <v>155</v>
      </c>
      <c r="C111" s="80"/>
      <c r="D111" s="25" t="s">
        <v>22</v>
      </c>
      <c r="E111" s="29">
        <f>F111+G111+H111+I111+J111</f>
        <v>0</v>
      </c>
      <c r="F111" s="29">
        <v>0</v>
      </c>
      <c r="G111" s="29"/>
      <c r="H111" s="29">
        <v>0</v>
      </c>
      <c r="I111" s="29">
        <v>0</v>
      </c>
      <c r="J111" s="29">
        <v>0</v>
      </c>
      <c r="K111" s="68"/>
      <c r="L111" s="15">
        <f>F111-'[1]Сравнение'!F110</f>
        <v>0</v>
      </c>
    </row>
    <row r="112" spans="1:12" s="34" customFormat="1" ht="15.75" customHeight="1">
      <c r="A112" s="11">
        <f>B112-'[1]Сравнение'!B111</f>
        <v>0</v>
      </c>
      <c r="B112" s="21" t="s">
        <v>156</v>
      </c>
      <c r="C112" s="80"/>
      <c r="D112" s="25" t="s">
        <v>23</v>
      </c>
      <c r="E112" s="29">
        <f>F112+G112+H112+I112+J112</f>
        <v>5600</v>
      </c>
      <c r="F112" s="29">
        <v>2800</v>
      </c>
      <c r="G112" s="29"/>
      <c r="H112" s="29">
        <v>0</v>
      </c>
      <c r="I112" s="29">
        <v>2800</v>
      </c>
      <c r="J112" s="29">
        <v>0</v>
      </c>
      <c r="K112" s="68"/>
      <c r="L112" s="15">
        <f>F112-'[1]Сравнение'!F111</f>
        <v>0</v>
      </c>
    </row>
    <row r="113" spans="1:12" s="34" customFormat="1" ht="15.75" customHeight="1">
      <c r="A113" s="11">
        <f>B113-'[1]Сравнение'!B112</f>
        <v>0</v>
      </c>
      <c r="B113" s="7" t="s">
        <v>157</v>
      </c>
      <c r="C113" s="80"/>
      <c r="D113" s="25" t="s">
        <v>25</v>
      </c>
      <c r="E113" s="29">
        <f>F113+G113+H113+I113+J113</f>
        <v>0</v>
      </c>
      <c r="F113" s="29">
        <v>0</v>
      </c>
      <c r="G113" s="29"/>
      <c r="H113" s="29">
        <v>0</v>
      </c>
      <c r="I113" s="29">
        <v>0</v>
      </c>
      <c r="J113" s="29">
        <v>0</v>
      </c>
      <c r="K113" s="68"/>
      <c r="L113" s="15">
        <f>F113-'[1]Сравнение'!F112</f>
        <v>0</v>
      </c>
    </row>
    <row r="114" spans="1:12" s="34" customFormat="1" ht="15.75" customHeight="1">
      <c r="A114" s="11">
        <f>B114-'[1]Сравнение'!B113</f>
        <v>0</v>
      </c>
      <c r="B114" s="7" t="s">
        <v>158</v>
      </c>
      <c r="C114" s="80"/>
      <c r="D114" s="25" t="s">
        <v>26</v>
      </c>
      <c r="E114" s="29">
        <f>F114+G114+H114+I114+J114</f>
        <v>0</v>
      </c>
      <c r="F114" s="29">
        <v>0</v>
      </c>
      <c r="G114" s="29"/>
      <c r="H114" s="29">
        <v>0</v>
      </c>
      <c r="I114" s="29">
        <v>0</v>
      </c>
      <c r="J114" s="29">
        <v>0</v>
      </c>
      <c r="K114" s="68"/>
      <c r="L114" s="15">
        <f>F114-'[1]Сравнение'!F113</f>
        <v>0</v>
      </c>
    </row>
    <row r="115" spans="1:12" s="34" customFormat="1" ht="15.75" customHeight="1">
      <c r="A115" s="11">
        <f>B115-'[1]Сравнение'!B114</f>
        <v>0</v>
      </c>
      <c r="B115" s="7" t="s">
        <v>159</v>
      </c>
      <c r="C115" s="80" t="s">
        <v>160</v>
      </c>
      <c r="D115" s="13" t="s">
        <v>30</v>
      </c>
      <c r="E115" s="23">
        <f>SUM(E116:E119)</f>
        <v>5000</v>
      </c>
      <c r="F115" s="23">
        <f>SUM(F116:F119)</f>
        <v>2500</v>
      </c>
      <c r="G115" s="23"/>
      <c r="H115" s="23">
        <f>SUM(H116:H119)</f>
        <v>0</v>
      </c>
      <c r="I115" s="23">
        <f>SUM(I116:I119)</f>
        <v>2500</v>
      </c>
      <c r="J115" s="23">
        <f>SUM(J116:J119)</f>
        <v>0</v>
      </c>
      <c r="K115" s="68"/>
      <c r="L115" s="15">
        <f>F115-'[1]Сравнение'!F114</f>
        <v>0</v>
      </c>
    </row>
    <row r="116" spans="1:12" s="34" customFormat="1" ht="15.75" customHeight="1">
      <c r="A116" s="11">
        <f>B116-'[1]Сравнение'!B115</f>
        <v>0</v>
      </c>
      <c r="B116" s="21" t="s">
        <v>161</v>
      </c>
      <c r="C116" s="80"/>
      <c r="D116" s="25" t="s">
        <v>22</v>
      </c>
      <c r="E116" s="29">
        <f>F116+G116+H116+I116+J116</f>
        <v>0</v>
      </c>
      <c r="F116" s="29">
        <v>0</v>
      </c>
      <c r="G116" s="29"/>
      <c r="H116" s="29">
        <v>0</v>
      </c>
      <c r="I116" s="29">
        <v>0</v>
      </c>
      <c r="J116" s="29">
        <v>0</v>
      </c>
      <c r="K116" s="68"/>
      <c r="L116" s="15">
        <f>F116-'[1]Сравнение'!F115</f>
        <v>0</v>
      </c>
    </row>
    <row r="117" spans="1:12" s="34" customFormat="1" ht="15.75" customHeight="1">
      <c r="A117" s="11">
        <f>B117-'[1]Сравнение'!B116</f>
        <v>0</v>
      </c>
      <c r="B117" s="7" t="s">
        <v>162</v>
      </c>
      <c r="C117" s="80"/>
      <c r="D117" s="25" t="s">
        <v>23</v>
      </c>
      <c r="E117" s="29">
        <f>F117+G117+H117+I117+J117</f>
        <v>5000</v>
      </c>
      <c r="F117" s="29">
        <v>2500</v>
      </c>
      <c r="G117" s="29"/>
      <c r="H117" s="29">
        <v>0</v>
      </c>
      <c r="I117" s="29">
        <v>2500</v>
      </c>
      <c r="J117" s="29">
        <v>0</v>
      </c>
      <c r="K117" s="68"/>
      <c r="L117" s="15">
        <f>F117-'[1]Сравнение'!F116</f>
        <v>0</v>
      </c>
    </row>
    <row r="118" spans="1:12" s="34" customFormat="1" ht="15.75" customHeight="1">
      <c r="A118" s="11">
        <f>B118-'[1]Сравнение'!B117</f>
        <v>0</v>
      </c>
      <c r="B118" s="7" t="s">
        <v>163</v>
      </c>
      <c r="C118" s="80"/>
      <c r="D118" s="25" t="s">
        <v>25</v>
      </c>
      <c r="E118" s="29">
        <f>F118+G118+H118+I118+J118</f>
        <v>0</v>
      </c>
      <c r="F118" s="29">
        <v>0</v>
      </c>
      <c r="G118" s="29"/>
      <c r="H118" s="29">
        <v>0</v>
      </c>
      <c r="I118" s="29">
        <v>0</v>
      </c>
      <c r="J118" s="29">
        <v>0</v>
      </c>
      <c r="K118" s="68"/>
      <c r="L118" s="15">
        <f>F118-'[1]Сравнение'!F117</f>
        <v>0</v>
      </c>
    </row>
    <row r="119" spans="1:12" s="34" customFormat="1" ht="15.75" customHeight="1">
      <c r="A119" s="11">
        <f>B119-'[1]Сравнение'!B118</f>
        <v>0</v>
      </c>
      <c r="B119" s="7" t="s">
        <v>164</v>
      </c>
      <c r="C119" s="80"/>
      <c r="D119" s="25" t="s">
        <v>26</v>
      </c>
      <c r="E119" s="29">
        <f>F119+G119+H119+I119+J119</f>
        <v>0</v>
      </c>
      <c r="F119" s="29">
        <v>0</v>
      </c>
      <c r="G119" s="29"/>
      <c r="H119" s="29">
        <v>0</v>
      </c>
      <c r="I119" s="29">
        <v>0</v>
      </c>
      <c r="J119" s="29">
        <v>0</v>
      </c>
      <c r="K119" s="68"/>
      <c r="L119" s="15">
        <f>F119-'[1]Сравнение'!F118</f>
        <v>0</v>
      </c>
    </row>
    <row r="120" spans="1:12" s="34" customFormat="1" ht="15.75" customHeight="1">
      <c r="A120" s="11">
        <f>B120-'[1]Сравнение'!B119</f>
        <v>0</v>
      </c>
      <c r="B120" s="21" t="s">
        <v>165</v>
      </c>
      <c r="C120" s="80" t="s">
        <v>166</v>
      </c>
      <c r="D120" s="13" t="s">
        <v>30</v>
      </c>
      <c r="E120" s="23">
        <f>SUM(E121:E124)</f>
        <v>5000</v>
      </c>
      <c r="F120" s="23">
        <f>SUM(F121:F124)</f>
        <v>2500</v>
      </c>
      <c r="G120" s="23"/>
      <c r="H120" s="23">
        <f>SUM(H121:H124)</f>
        <v>0</v>
      </c>
      <c r="I120" s="23">
        <f>SUM(I121:I124)</f>
        <v>2500</v>
      </c>
      <c r="J120" s="23">
        <f>SUM(J121:J124)</f>
        <v>0</v>
      </c>
      <c r="K120" s="68"/>
      <c r="L120" s="15">
        <f>F120-'[1]Сравнение'!F119</f>
        <v>0</v>
      </c>
    </row>
    <row r="121" spans="1:12" s="34" customFormat="1" ht="15.75" customHeight="1">
      <c r="A121" s="11">
        <f>B121-'[1]Сравнение'!B120</f>
        <v>0</v>
      </c>
      <c r="B121" s="7" t="s">
        <v>167</v>
      </c>
      <c r="C121" s="80"/>
      <c r="D121" s="25" t="s">
        <v>22</v>
      </c>
      <c r="E121" s="29">
        <f>F121+G121+H121+I121+J121</f>
        <v>0</v>
      </c>
      <c r="F121" s="29">
        <v>0</v>
      </c>
      <c r="G121" s="29"/>
      <c r="H121" s="29">
        <v>0</v>
      </c>
      <c r="I121" s="29">
        <v>0</v>
      </c>
      <c r="J121" s="29">
        <v>0</v>
      </c>
      <c r="K121" s="68"/>
      <c r="L121" s="15">
        <f>F121-'[1]Сравнение'!F120</f>
        <v>0</v>
      </c>
    </row>
    <row r="122" spans="1:12" s="34" customFormat="1" ht="15.75" customHeight="1">
      <c r="A122" s="11">
        <f>B122-'[1]Сравнение'!B121</f>
        <v>0</v>
      </c>
      <c r="B122" s="7" t="s">
        <v>168</v>
      </c>
      <c r="C122" s="80"/>
      <c r="D122" s="25" t="s">
        <v>23</v>
      </c>
      <c r="E122" s="29">
        <f>F122+G122+H122+I122+J122</f>
        <v>5000</v>
      </c>
      <c r="F122" s="29">
        <v>2500</v>
      </c>
      <c r="G122" s="29"/>
      <c r="H122" s="29">
        <v>0</v>
      </c>
      <c r="I122" s="29">
        <v>2500</v>
      </c>
      <c r="J122" s="29">
        <v>0</v>
      </c>
      <c r="K122" s="68"/>
      <c r="L122" s="15">
        <f>F122-'[1]Сравнение'!F121</f>
        <v>0</v>
      </c>
    </row>
    <row r="123" spans="1:12" s="34" customFormat="1" ht="15.75" customHeight="1">
      <c r="A123" s="11">
        <f>B123-'[1]Сравнение'!B122</f>
        <v>0</v>
      </c>
      <c r="B123" s="7" t="s">
        <v>169</v>
      </c>
      <c r="C123" s="80"/>
      <c r="D123" s="25" t="s">
        <v>25</v>
      </c>
      <c r="E123" s="29">
        <f>F123+G123+H123+I123+J123</f>
        <v>0</v>
      </c>
      <c r="F123" s="29">
        <v>0</v>
      </c>
      <c r="G123" s="29"/>
      <c r="H123" s="29">
        <v>0</v>
      </c>
      <c r="I123" s="29">
        <v>0</v>
      </c>
      <c r="J123" s="29">
        <v>0</v>
      </c>
      <c r="K123" s="68"/>
      <c r="L123" s="15">
        <f>F123-'[1]Сравнение'!F122</f>
        <v>0</v>
      </c>
    </row>
    <row r="124" spans="1:12" s="34" customFormat="1" ht="15.75" customHeight="1">
      <c r="A124" s="11">
        <f>B124-'[1]Сравнение'!B123</f>
        <v>0</v>
      </c>
      <c r="B124" s="21" t="s">
        <v>170</v>
      </c>
      <c r="C124" s="80"/>
      <c r="D124" s="25" t="s">
        <v>26</v>
      </c>
      <c r="E124" s="29">
        <f>F124+G124+H124+I124+J124</f>
        <v>0</v>
      </c>
      <c r="F124" s="29">
        <v>0</v>
      </c>
      <c r="G124" s="29"/>
      <c r="H124" s="29">
        <v>0</v>
      </c>
      <c r="I124" s="29">
        <v>0</v>
      </c>
      <c r="J124" s="29">
        <v>0</v>
      </c>
      <c r="K124" s="68"/>
      <c r="L124" s="15">
        <f>F124-'[1]Сравнение'!F123</f>
        <v>0</v>
      </c>
    </row>
    <row r="125" spans="1:12" s="34" customFormat="1" ht="15.75" customHeight="1">
      <c r="A125" s="11">
        <f>B125-'[1]Сравнение'!B124</f>
        <v>0</v>
      </c>
      <c r="B125" s="7" t="s">
        <v>171</v>
      </c>
      <c r="C125" s="80" t="s">
        <v>172</v>
      </c>
      <c r="D125" s="13" t="s">
        <v>30</v>
      </c>
      <c r="E125" s="23">
        <f>SUM(E126:E129)</f>
        <v>2000</v>
      </c>
      <c r="F125" s="23">
        <f>SUM(F126:F129)</f>
        <v>1000</v>
      </c>
      <c r="G125" s="23"/>
      <c r="H125" s="23">
        <f>SUM(H126:H129)</f>
        <v>0</v>
      </c>
      <c r="I125" s="23">
        <f>SUM(I126:I129)</f>
        <v>1000</v>
      </c>
      <c r="J125" s="23">
        <f>SUM(J126:J129)</f>
        <v>0</v>
      </c>
      <c r="K125" s="68"/>
      <c r="L125" s="15">
        <f>F125-'[1]Сравнение'!F124</f>
        <v>0</v>
      </c>
    </row>
    <row r="126" spans="1:12" s="34" customFormat="1" ht="15.75" customHeight="1">
      <c r="A126" s="11">
        <f>B126-'[1]Сравнение'!B125</f>
        <v>0</v>
      </c>
      <c r="B126" s="7" t="s">
        <v>173</v>
      </c>
      <c r="C126" s="80"/>
      <c r="D126" s="25" t="s">
        <v>22</v>
      </c>
      <c r="E126" s="29">
        <f>F126+G126+H126+I126+J126</f>
        <v>0</v>
      </c>
      <c r="F126" s="29">
        <v>0</v>
      </c>
      <c r="G126" s="29"/>
      <c r="H126" s="29">
        <v>0</v>
      </c>
      <c r="I126" s="29">
        <v>0</v>
      </c>
      <c r="J126" s="29">
        <v>0</v>
      </c>
      <c r="K126" s="68"/>
      <c r="L126" s="15">
        <f>F126-'[1]Сравнение'!F125</f>
        <v>0</v>
      </c>
    </row>
    <row r="127" spans="1:12" s="34" customFormat="1" ht="15.75" customHeight="1">
      <c r="A127" s="11">
        <f>B127-'[1]Сравнение'!B126</f>
        <v>0</v>
      </c>
      <c r="B127" s="7" t="s">
        <v>174</v>
      </c>
      <c r="C127" s="80"/>
      <c r="D127" s="25" t="s">
        <v>23</v>
      </c>
      <c r="E127" s="29">
        <f>F127+G127+H127+I127+J127</f>
        <v>2000</v>
      </c>
      <c r="F127" s="29">
        <v>1000</v>
      </c>
      <c r="G127" s="29"/>
      <c r="H127" s="29">
        <v>0</v>
      </c>
      <c r="I127" s="29">
        <v>1000</v>
      </c>
      <c r="J127" s="29">
        <v>0</v>
      </c>
      <c r="K127" s="68"/>
      <c r="L127" s="15">
        <f>F127-'[1]Сравнение'!F126</f>
        <v>0</v>
      </c>
    </row>
    <row r="128" spans="1:12" s="34" customFormat="1" ht="15.75" customHeight="1">
      <c r="A128" s="11">
        <f>B128-'[1]Сравнение'!B127</f>
        <v>0</v>
      </c>
      <c r="B128" s="21" t="s">
        <v>175</v>
      </c>
      <c r="C128" s="80"/>
      <c r="D128" s="25" t="s">
        <v>25</v>
      </c>
      <c r="E128" s="29">
        <f>F128+G128+H128+I128+J128</f>
        <v>0</v>
      </c>
      <c r="F128" s="29">
        <v>0</v>
      </c>
      <c r="G128" s="29"/>
      <c r="H128" s="29">
        <v>0</v>
      </c>
      <c r="I128" s="29">
        <v>0</v>
      </c>
      <c r="J128" s="29">
        <v>0</v>
      </c>
      <c r="K128" s="68"/>
      <c r="L128" s="15">
        <f>F128-'[1]Сравнение'!F127</f>
        <v>0</v>
      </c>
    </row>
    <row r="129" spans="1:12" s="34" customFormat="1" ht="15.75" customHeight="1">
      <c r="A129" s="11">
        <f>B129-'[1]Сравнение'!B128</f>
        <v>0</v>
      </c>
      <c r="B129" s="7" t="s">
        <v>176</v>
      </c>
      <c r="C129" s="80"/>
      <c r="D129" s="25" t="s">
        <v>26</v>
      </c>
      <c r="E129" s="29">
        <f>F129+G129+H129+I129+J129</f>
        <v>0</v>
      </c>
      <c r="F129" s="29">
        <v>0</v>
      </c>
      <c r="G129" s="29"/>
      <c r="H129" s="29">
        <v>0</v>
      </c>
      <c r="I129" s="29">
        <v>0</v>
      </c>
      <c r="J129" s="29">
        <v>0</v>
      </c>
      <c r="K129" s="68"/>
      <c r="L129" s="15">
        <f>F129-'[1]Сравнение'!F128</f>
        <v>0</v>
      </c>
    </row>
    <row r="130" spans="1:12" s="34" customFormat="1" ht="15.75" customHeight="1">
      <c r="A130" s="11">
        <f>B130-'[1]Сравнение'!B129</f>
        <v>0</v>
      </c>
      <c r="B130" s="7" t="s">
        <v>177</v>
      </c>
      <c r="C130" s="80" t="s">
        <v>178</v>
      </c>
      <c r="D130" s="22" t="s">
        <v>30</v>
      </c>
      <c r="E130" s="23">
        <f>SUM(E131:E134)</f>
        <v>5000</v>
      </c>
      <c r="F130" s="23">
        <f>SUM(F131:F134)</f>
        <v>2500</v>
      </c>
      <c r="G130" s="23"/>
      <c r="H130" s="23">
        <f>SUM(H131:H134)</f>
        <v>0</v>
      </c>
      <c r="I130" s="23">
        <f>SUM(I131:I134)</f>
        <v>2500</v>
      </c>
      <c r="J130" s="23">
        <f>SUM(J131:J134)</f>
        <v>0</v>
      </c>
      <c r="K130" s="68"/>
      <c r="L130" s="15">
        <f>F130-'[1]Сравнение'!F129</f>
        <v>0</v>
      </c>
    </row>
    <row r="131" spans="1:12" s="34" customFormat="1" ht="15.75" customHeight="1">
      <c r="A131" s="11">
        <f>B131-'[1]Сравнение'!B130</f>
        <v>0</v>
      </c>
      <c r="B131" s="7" t="s">
        <v>179</v>
      </c>
      <c r="C131" s="80"/>
      <c r="D131" s="25" t="s">
        <v>22</v>
      </c>
      <c r="E131" s="29">
        <f>F131+G131+H131+I131+J131</f>
        <v>0</v>
      </c>
      <c r="F131" s="29">
        <v>0</v>
      </c>
      <c r="G131" s="29"/>
      <c r="H131" s="29">
        <v>0</v>
      </c>
      <c r="I131" s="29">
        <v>0</v>
      </c>
      <c r="J131" s="29">
        <v>0</v>
      </c>
      <c r="K131" s="68"/>
      <c r="L131" s="15">
        <f>F131-'[1]Сравнение'!F130</f>
        <v>0</v>
      </c>
    </row>
    <row r="132" spans="1:12" s="34" customFormat="1" ht="15.75" customHeight="1">
      <c r="A132" s="11">
        <f>B132-'[1]Сравнение'!B131</f>
        <v>0</v>
      </c>
      <c r="B132" s="21" t="s">
        <v>180</v>
      </c>
      <c r="C132" s="80"/>
      <c r="D132" s="25" t="s">
        <v>23</v>
      </c>
      <c r="E132" s="29">
        <f>F132+G132+H132+I132+J132</f>
        <v>5000</v>
      </c>
      <c r="F132" s="29">
        <v>2500</v>
      </c>
      <c r="G132" s="29"/>
      <c r="H132" s="29">
        <v>0</v>
      </c>
      <c r="I132" s="29">
        <v>2500</v>
      </c>
      <c r="J132" s="29">
        <v>0</v>
      </c>
      <c r="K132" s="68"/>
      <c r="L132" s="15">
        <f>F132-'[1]Сравнение'!F131</f>
        <v>0</v>
      </c>
    </row>
    <row r="133" spans="1:12" s="34" customFormat="1" ht="15.75" customHeight="1">
      <c r="A133" s="11">
        <f>B133-'[1]Сравнение'!B132</f>
        <v>0</v>
      </c>
      <c r="B133" s="7" t="s">
        <v>181</v>
      </c>
      <c r="C133" s="80"/>
      <c r="D133" s="25" t="s">
        <v>25</v>
      </c>
      <c r="E133" s="29">
        <f>F133+G133+H133+I133+J133</f>
        <v>0</v>
      </c>
      <c r="F133" s="29">
        <v>0</v>
      </c>
      <c r="G133" s="29"/>
      <c r="H133" s="29">
        <v>0</v>
      </c>
      <c r="I133" s="29">
        <v>0</v>
      </c>
      <c r="J133" s="29">
        <v>0</v>
      </c>
      <c r="K133" s="68"/>
      <c r="L133" s="15">
        <f>F133-'[1]Сравнение'!F132</f>
        <v>0</v>
      </c>
    </row>
    <row r="134" spans="1:12" s="34" customFormat="1" ht="15.75" customHeight="1">
      <c r="A134" s="11">
        <f>B134-'[1]Сравнение'!B133</f>
        <v>0</v>
      </c>
      <c r="B134" s="7" t="s">
        <v>182</v>
      </c>
      <c r="C134" s="80"/>
      <c r="D134" s="25" t="s">
        <v>26</v>
      </c>
      <c r="E134" s="29">
        <f>F134+G134+H134+I134+J134</f>
        <v>0</v>
      </c>
      <c r="F134" s="29">
        <v>0</v>
      </c>
      <c r="G134" s="29"/>
      <c r="H134" s="29">
        <v>0</v>
      </c>
      <c r="I134" s="29">
        <v>0</v>
      </c>
      <c r="J134" s="29">
        <v>0</v>
      </c>
      <c r="K134" s="69"/>
      <c r="L134" s="15">
        <f>F134-'[1]Сравнение'!F133</f>
        <v>0</v>
      </c>
    </row>
    <row r="135" spans="1:12" s="35" customFormat="1" ht="15.75" customHeight="1">
      <c r="A135" s="11">
        <f>B135-'[1]Сравнение'!B134</f>
        <v>0</v>
      </c>
      <c r="B135" s="7" t="s">
        <v>183</v>
      </c>
      <c r="C135" s="80" t="s">
        <v>184</v>
      </c>
      <c r="D135" s="22" t="s">
        <v>30</v>
      </c>
      <c r="E135" s="23">
        <f>SUM(E136:E139)</f>
        <v>26000</v>
      </c>
      <c r="F135" s="23">
        <f>SUM(F136:F139)</f>
        <v>13000</v>
      </c>
      <c r="G135" s="23"/>
      <c r="H135" s="23">
        <f>SUM(H136:H139)</f>
        <v>0</v>
      </c>
      <c r="I135" s="23">
        <f>SUM(I136:I139)</f>
        <v>13000</v>
      </c>
      <c r="J135" s="23">
        <f>SUM(J136:J139)</f>
        <v>0</v>
      </c>
      <c r="K135" s="81" t="s">
        <v>185</v>
      </c>
      <c r="L135" s="15">
        <f>F135-'[1]Сравнение'!F134</f>
        <v>0</v>
      </c>
    </row>
    <row r="136" spans="1:12" s="35" customFormat="1" ht="15.75" customHeight="1">
      <c r="A136" s="11">
        <f>B136-'[1]Сравнение'!B135</f>
        <v>0</v>
      </c>
      <c r="B136" s="21" t="s">
        <v>186</v>
      </c>
      <c r="C136" s="80"/>
      <c r="D136" s="25" t="s">
        <v>22</v>
      </c>
      <c r="E136" s="29">
        <f>F136+G136+H136+I136+J136</f>
        <v>0</v>
      </c>
      <c r="F136" s="29">
        <v>0</v>
      </c>
      <c r="G136" s="29"/>
      <c r="H136" s="29">
        <v>0</v>
      </c>
      <c r="I136" s="29">
        <v>0</v>
      </c>
      <c r="J136" s="29">
        <v>0</v>
      </c>
      <c r="K136" s="81"/>
      <c r="L136" s="15">
        <f>F136-'[1]Сравнение'!F135</f>
        <v>0</v>
      </c>
    </row>
    <row r="137" spans="1:12" s="35" customFormat="1" ht="15.75" customHeight="1">
      <c r="A137" s="11">
        <f>B137-'[1]Сравнение'!B136</f>
        <v>0</v>
      </c>
      <c r="B137" s="7" t="s">
        <v>187</v>
      </c>
      <c r="C137" s="80"/>
      <c r="D137" s="25" t="s">
        <v>23</v>
      </c>
      <c r="E137" s="29">
        <f>F137+G137+H137+I137+J137</f>
        <v>26000</v>
      </c>
      <c r="F137" s="29">
        <v>13000</v>
      </c>
      <c r="G137" s="29"/>
      <c r="H137" s="29">
        <v>0</v>
      </c>
      <c r="I137" s="29">
        <v>13000</v>
      </c>
      <c r="J137" s="29">
        <v>0</v>
      </c>
      <c r="K137" s="81"/>
      <c r="L137" s="15">
        <f>F137-'[1]Сравнение'!F136</f>
        <v>0</v>
      </c>
    </row>
    <row r="138" spans="1:12" s="35" customFormat="1" ht="15.75" customHeight="1">
      <c r="A138" s="11">
        <f>B138-'[1]Сравнение'!B137</f>
        <v>0</v>
      </c>
      <c r="B138" s="7" t="s">
        <v>188</v>
      </c>
      <c r="C138" s="80"/>
      <c r="D138" s="25" t="s">
        <v>25</v>
      </c>
      <c r="E138" s="29">
        <f>F138+G138+H138+I138+J138</f>
        <v>0</v>
      </c>
      <c r="F138" s="29">
        <v>0</v>
      </c>
      <c r="G138" s="29"/>
      <c r="H138" s="29">
        <v>0</v>
      </c>
      <c r="I138" s="29">
        <v>0</v>
      </c>
      <c r="J138" s="29">
        <v>0</v>
      </c>
      <c r="K138" s="81"/>
      <c r="L138" s="15">
        <f>F138-'[1]Сравнение'!F137</f>
        <v>0</v>
      </c>
    </row>
    <row r="139" spans="1:12" s="35" customFormat="1" ht="15.75" customHeight="1">
      <c r="A139" s="11">
        <f>B139-'[1]Сравнение'!B138</f>
        <v>0</v>
      </c>
      <c r="B139" s="7" t="s">
        <v>189</v>
      </c>
      <c r="C139" s="80"/>
      <c r="D139" s="25" t="s">
        <v>26</v>
      </c>
      <c r="E139" s="29">
        <f>F139+G139+H139+I139+J139</f>
        <v>0</v>
      </c>
      <c r="F139" s="29">
        <v>0</v>
      </c>
      <c r="G139" s="29"/>
      <c r="H139" s="29">
        <v>0</v>
      </c>
      <c r="I139" s="29">
        <v>0</v>
      </c>
      <c r="J139" s="29">
        <v>0</v>
      </c>
      <c r="K139" s="81"/>
      <c r="L139" s="15">
        <f>F139-'[1]Сравнение'!F138</f>
        <v>0</v>
      </c>
    </row>
    <row r="140" spans="1:12" ht="15.75" customHeight="1">
      <c r="A140" s="11">
        <f>B140-'[1]Сравнение'!B139</f>
        <v>0</v>
      </c>
      <c r="B140" s="21" t="s">
        <v>190</v>
      </c>
      <c r="C140" s="80" t="s">
        <v>191</v>
      </c>
      <c r="D140" s="13" t="s">
        <v>30</v>
      </c>
      <c r="E140" s="23">
        <f>SUM(E141:E144)</f>
        <v>400000</v>
      </c>
      <c r="F140" s="23">
        <f>SUM(F141:F144)</f>
        <v>200000</v>
      </c>
      <c r="G140" s="23"/>
      <c r="H140" s="23">
        <f>SUM(H141:H144)</f>
        <v>0</v>
      </c>
      <c r="I140" s="23">
        <f>SUM(I141:I144)</f>
        <v>200000</v>
      </c>
      <c r="J140" s="23">
        <f>SUM(J141:J144)</f>
        <v>0</v>
      </c>
      <c r="K140" s="81" t="s">
        <v>192</v>
      </c>
      <c r="L140" s="15">
        <f>F140-'[1]Сравнение'!F139</f>
        <v>0</v>
      </c>
    </row>
    <row r="141" spans="1:12" ht="15.75" customHeight="1">
      <c r="A141" s="11">
        <f>B141-'[1]Сравнение'!B140</f>
        <v>0</v>
      </c>
      <c r="B141" s="7" t="s">
        <v>193</v>
      </c>
      <c r="C141" s="80"/>
      <c r="D141" s="25" t="s">
        <v>22</v>
      </c>
      <c r="E141" s="29">
        <f>F141+G141+H141+I141+J141</f>
        <v>0</v>
      </c>
      <c r="F141" s="29">
        <v>0</v>
      </c>
      <c r="G141" s="29"/>
      <c r="H141" s="29">
        <v>0</v>
      </c>
      <c r="I141" s="29">
        <v>0</v>
      </c>
      <c r="J141" s="29">
        <v>0</v>
      </c>
      <c r="K141" s="81"/>
      <c r="L141" s="15">
        <f>F141-'[1]Сравнение'!F140</f>
        <v>0</v>
      </c>
    </row>
    <row r="142" spans="1:12" ht="15.75" customHeight="1">
      <c r="A142" s="11">
        <f>B142-'[1]Сравнение'!B141</f>
        <v>0</v>
      </c>
      <c r="B142" s="7" t="s">
        <v>194</v>
      </c>
      <c r="C142" s="80"/>
      <c r="D142" s="25" t="s">
        <v>23</v>
      </c>
      <c r="E142" s="29">
        <f>F142+G142+H142+I142+J142</f>
        <v>0</v>
      </c>
      <c r="F142" s="29">
        <v>0</v>
      </c>
      <c r="G142" s="29"/>
      <c r="H142" s="29">
        <v>0</v>
      </c>
      <c r="I142" s="29">
        <v>0</v>
      </c>
      <c r="J142" s="29">
        <v>0</v>
      </c>
      <c r="K142" s="81"/>
      <c r="L142" s="15">
        <f>F142-'[1]Сравнение'!F141</f>
        <v>0</v>
      </c>
    </row>
    <row r="143" spans="1:12" ht="15.75" customHeight="1">
      <c r="A143" s="11">
        <f>B143-'[1]Сравнение'!B142</f>
        <v>0</v>
      </c>
      <c r="B143" s="7" t="s">
        <v>195</v>
      </c>
      <c r="C143" s="80"/>
      <c r="D143" s="25" t="s">
        <v>25</v>
      </c>
      <c r="E143" s="29">
        <f>F143+G143+H143+I143+J143</f>
        <v>0</v>
      </c>
      <c r="F143" s="29">
        <v>0</v>
      </c>
      <c r="G143" s="29"/>
      <c r="H143" s="29">
        <v>0</v>
      </c>
      <c r="I143" s="29">
        <v>0</v>
      </c>
      <c r="J143" s="29">
        <v>0</v>
      </c>
      <c r="K143" s="81"/>
      <c r="L143" s="15">
        <f>F143-'[1]Сравнение'!F142</f>
        <v>0</v>
      </c>
    </row>
    <row r="144" spans="1:12" ht="15.75" customHeight="1">
      <c r="A144" s="11">
        <f>B144-'[1]Сравнение'!B143</f>
        <v>0</v>
      </c>
      <c r="B144" s="21" t="s">
        <v>196</v>
      </c>
      <c r="C144" s="80"/>
      <c r="D144" s="25" t="s">
        <v>26</v>
      </c>
      <c r="E144" s="29">
        <f>F144+G144+H144+I144+J144</f>
        <v>400000</v>
      </c>
      <c r="F144" s="29">
        <v>200000</v>
      </c>
      <c r="G144" s="29"/>
      <c r="H144" s="29">
        <v>0</v>
      </c>
      <c r="I144" s="29">
        <v>200000</v>
      </c>
      <c r="J144" s="29">
        <v>0</v>
      </c>
      <c r="K144" s="81"/>
      <c r="L144" s="15">
        <f>F144-'[1]Сравнение'!F143</f>
        <v>0</v>
      </c>
    </row>
    <row r="145" spans="1:12" ht="15.75" customHeight="1">
      <c r="A145" s="11">
        <f>B145-'[1]Сравнение'!B144</f>
        <v>0</v>
      </c>
      <c r="B145" s="7" t="s">
        <v>197</v>
      </c>
      <c r="C145" s="80" t="s">
        <v>198</v>
      </c>
      <c r="D145" s="13" t="s">
        <v>30</v>
      </c>
      <c r="E145" s="23">
        <f>SUM(E146:E149)</f>
        <v>400000</v>
      </c>
      <c r="F145" s="23">
        <f>SUM(F146:F149)</f>
        <v>200000</v>
      </c>
      <c r="G145" s="23"/>
      <c r="H145" s="23">
        <f>SUM(H146:H149)</f>
        <v>0</v>
      </c>
      <c r="I145" s="23">
        <f>SUM(I146:I149)</f>
        <v>200000</v>
      </c>
      <c r="J145" s="23">
        <f>SUM(J146:J149)</f>
        <v>0</v>
      </c>
      <c r="K145" s="81" t="s">
        <v>199</v>
      </c>
      <c r="L145" s="15">
        <f>F145-'[1]Сравнение'!F144</f>
        <v>0</v>
      </c>
    </row>
    <row r="146" spans="1:12" ht="15.75" customHeight="1">
      <c r="A146" s="11">
        <f>B146-'[1]Сравнение'!B145</f>
        <v>0</v>
      </c>
      <c r="B146" s="7" t="s">
        <v>200</v>
      </c>
      <c r="C146" s="80"/>
      <c r="D146" s="25" t="s">
        <v>22</v>
      </c>
      <c r="E146" s="29">
        <f>F146+G146+H146+I146+J146</f>
        <v>0</v>
      </c>
      <c r="F146" s="29">
        <v>0</v>
      </c>
      <c r="G146" s="29"/>
      <c r="H146" s="29">
        <v>0</v>
      </c>
      <c r="I146" s="29">
        <v>0</v>
      </c>
      <c r="J146" s="29">
        <v>0</v>
      </c>
      <c r="K146" s="81"/>
      <c r="L146" s="15">
        <f>F146-'[1]Сравнение'!F145</f>
        <v>0</v>
      </c>
    </row>
    <row r="147" spans="1:12" ht="15.75" customHeight="1">
      <c r="A147" s="11">
        <f>B147-'[1]Сравнение'!B146</f>
        <v>0</v>
      </c>
      <c r="B147" s="7" t="s">
        <v>201</v>
      </c>
      <c r="C147" s="80"/>
      <c r="D147" s="25" t="s">
        <v>23</v>
      </c>
      <c r="E147" s="29">
        <f>F147+G147+H147+I147+J147</f>
        <v>0</v>
      </c>
      <c r="F147" s="29">
        <v>0</v>
      </c>
      <c r="G147" s="29"/>
      <c r="H147" s="29">
        <v>0</v>
      </c>
      <c r="I147" s="29">
        <v>0</v>
      </c>
      <c r="J147" s="29">
        <v>0</v>
      </c>
      <c r="K147" s="81"/>
      <c r="L147" s="15">
        <f>F147-'[1]Сравнение'!F146</f>
        <v>0</v>
      </c>
    </row>
    <row r="148" spans="1:12" ht="15.75" customHeight="1">
      <c r="A148" s="11">
        <f>B148-'[1]Сравнение'!B147</f>
        <v>0</v>
      </c>
      <c r="B148" s="21" t="s">
        <v>202</v>
      </c>
      <c r="C148" s="80"/>
      <c r="D148" s="25" t="s">
        <v>25</v>
      </c>
      <c r="E148" s="29">
        <f>F148+G148+H148+I148+J148</f>
        <v>0</v>
      </c>
      <c r="F148" s="29">
        <v>0</v>
      </c>
      <c r="G148" s="29"/>
      <c r="H148" s="29">
        <v>0</v>
      </c>
      <c r="I148" s="29">
        <v>0</v>
      </c>
      <c r="J148" s="29">
        <v>0</v>
      </c>
      <c r="K148" s="81"/>
      <c r="L148" s="15">
        <f>F148-'[1]Сравнение'!F147</f>
        <v>0</v>
      </c>
    </row>
    <row r="149" spans="1:12" ht="15.75" customHeight="1">
      <c r="A149" s="11">
        <f>B149-'[1]Сравнение'!B148</f>
        <v>0</v>
      </c>
      <c r="B149" s="7" t="s">
        <v>203</v>
      </c>
      <c r="C149" s="80"/>
      <c r="D149" s="25" t="s">
        <v>26</v>
      </c>
      <c r="E149" s="29">
        <f>F149+G149+H149+I149+J149</f>
        <v>400000</v>
      </c>
      <c r="F149" s="29">
        <v>200000</v>
      </c>
      <c r="G149" s="29"/>
      <c r="H149" s="29">
        <v>0</v>
      </c>
      <c r="I149" s="29">
        <v>200000</v>
      </c>
      <c r="J149" s="29">
        <v>0</v>
      </c>
      <c r="K149" s="81"/>
      <c r="L149" s="15">
        <f>F149-'[1]Сравнение'!F148</f>
        <v>0</v>
      </c>
    </row>
    <row r="150" spans="1:12" s="35" customFormat="1" ht="15.75" customHeight="1">
      <c r="A150" s="11">
        <f>B150-'[1]Сравнение'!B149</f>
        <v>0</v>
      </c>
      <c r="B150" s="7" t="s">
        <v>204</v>
      </c>
      <c r="C150" s="80" t="s">
        <v>205</v>
      </c>
      <c r="D150" s="22" t="s">
        <v>30</v>
      </c>
      <c r="E150" s="23">
        <f>SUM(E151:E154)</f>
        <v>800000</v>
      </c>
      <c r="F150" s="23">
        <f>SUM(F151:F154)</f>
        <v>400000</v>
      </c>
      <c r="G150" s="23"/>
      <c r="H150" s="23">
        <f>SUM(H151:H154)</f>
        <v>0</v>
      </c>
      <c r="I150" s="23">
        <f>SUM(I151:I154)</f>
        <v>400000</v>
      </c>
      <c r="J150" s="23">
        <f>SUM(J151:J154)</f>
        <v>0</v>
      </c>
      <c r="K150" s="81" t="s">
        <v>206</v>
      </c>
      <c r="L150" s="15">
        <f>F150-'[1]Сравнение'!F149</f>
        <v>0</v>
      </c>
    </row>
    <row r="151" spans="1:12" s="35" customFormat="1" ht="15.75" customHeight="1">
      <c r="A151" s="11">
        <f>B151-'[1]Сравнение'!B150</f>
        <v>0</v>
      </c>
      <c r="B151" s="7" t="s">
        <v>207</v>
      </c>
      <c r="C151" s="80"/>
      <c r="D151" s="25" t="s">
        <v>22</v>
      </c>
      <c r="E151" s="29">
        <f>F151+G151+H151+I151+J151</f>
        <v>0</v>
      </c>
      <c r="F151" s="29">
        <v>0</v>
      </c>
      <c r="G151" s="29"/>
      <c r="H151" s="29">
        <v>0</v>
      </c>
      <c r="I151" s="29">
        <v>0</v>
      </c>
      <c r="J151" s="29">
        <v>0</v>
      </c>
      <c r="K151" s="81"/>
      <c r="L151" s="15">
        <f>F151-'[1]Сравнение'!F150</f>
        <v>0</v>
      </c>
    </row>
    <row r="152" spans="1:12" s="35" customFormat="1" ht="15.75" customHeight="1">
      <c r="A152" s="11">
        <f>B152-'[1]Сравнение'!B151</f>
        <v>0</v>
      </c>
      <c r="B152" s="21" t="s">
        <v>208</v>
      </c>
      <c r="C152" s="80"/>
      <c r="D152" s="25" t="s">
        <v>23</v>
      </c>
      <c r="E152" s="29">
        <f>F152+G152+H152+I152+J152</f>
        <v>0</v>
      </c>
      <c r="F152" s="29">
        <v>0</v>
      </c>
      <c r="G152" s="29"/>
      <c r="H152" s="29">
        <v>0</v>
      </c>
      <c r="I152" s="29">
        <v>0</v>
      </c>
      <c r="J152" s="29">
        <v>0</v>
      </c>
      <c r="K152" s="81"/>
      <c r="L152" s="15">
        <f>F152-'[1]Сравнение'!F151</f>
        <v>0</v>
      </c>
    </row>
    <row r="153" spans="1:12" s="35" customFormat="1" ht="15.75" customHeight="1">
      <c r="A153" s="11">
        <f>B153-'[1]Сравнение'!B152</f>
        <v>0</v>
      </c>
      <c r="B153" s="7" t="s">
        <v>209</v>
      </c>
      <c r="C153" s="80"/>
      <c r="D153" s="25" t="s">
        <v>25</v>
      </c>
      <c r="E153" s="29">
        <f>F153+G153+H153+I153+J153</f>
        <v>0</v>
      </c>
      <c r="F153" s="29">
        <v>0</v>
      </c>
      <c r="G153" s="29"/>
      <c r="H153" s="29">
        <v>0</v>
      </c>
      <c r="I153" s="29">
        <v>0</v>
      </c>
      <c r="J153" s="29">
        <v>0</v>
      </c>
      <c r="K153" s="81"/>
      <c r="L153" s="15">
        <f>F153-'[1]Сравнение'!F152</f>
        <v>0</v>
      </c>
    </row>
    <row r="154" spans="1:12" s="35" customFormat="1" ht="15.75" customHeight="1">
      <c r="A154" s="11">
        <f>B154-'[1]Сравнение'!B153</f>
        <v>0</v>
      </c>
      <c r="B154" s="7" t="s">
        <v>210</v>
      </c>
      <c r="C154" s="80"/>
      <c r="D154" s="25" t="s">
        <v>26</v>
      </c>
      <c r="E154" s="29">
        <f>F154+G154+H154+I154+J154</f>
        <v>800000</v>
      </c>
      <c r="F154" s="29">
        <v>400000</v>
      </c>
      <c r="G154" s="29"/>
      <c r="H154" s="29">
        <v>0</v>
      </c>
      <c r="I154" s="29">
        <v>400000</v>
      </c>
      <c r="J154" s="29">
        <v>0</v>
      </c>
      <c r="K154" s="81"/>
      <c r="L154" s="15">
        <f>F154-'[1]Сравнение'!F153</f>
        <v>0</v>
      </c>
    </row>
    <row r="155" spans="1:12" s="34" customFormat="1" ht="15.75" customHeight="1">
      <c r="A155" s="11">
        <f>B155-'[1]Сравнение'!B154</f>
        <v>0</v>
      </c>
      <c r="B155" s="7" t="s">
        <v>211</v>
      </c>
      <c r="C155" s="61" t="s">
        <v>212</v>
      </c>
      <c r="D155" s="13" t="s">
        <v>30</v>
      </c>
      <c r="E155" s="23">
        <f>SUM(E156:E159)</f>
        <v>260.43</v>
      </c>
      <c r="F155" s="23">
        <f>SUM(F156:F159)</f>
        <v>0</v>
      </c>
      <c r="G155" s="23"/>
      <c r="H155" s="23">
        <f>SUM(H156:H159)</f>
        <v>0</v>
      </c>
      <c r="I155" s="23">
        <f>SUM(I156:I159)</f>
        <v>260.43</v>
      </c>
      <c r="J155" s="23">
        <f>SUM(J156:J159)</f>
        <v>0</v>
      </c>
      <c r="K155" s="67" t="s">
        <v>213</v>
      </c>
      <c r="L155" s="15">
        <f>F155-'[1]Сравнение'!F154</f>
        <v>0</v>
      </c>
    </row>
    <row r="156" spans="1:12" s="34" customFormat="1" ht="15.75" customHeight="1">
      <c r="A156" s="11">
        <f>B156-'[1]Сравнение'!B155</f>
        <v>0</v>
      </c>
      <c r="B156" s="21" t="s">
        <v>214</v>
      </c>
      <c r="C156" s="62"/>
      <c r="D156" s="25" t="s">
        <v>22</v>
      </c>
      <c r="E156" s="29">
        <f>F156+G156+H156+I156+J156</f>
        <v>260.43</v>
      </c>
      <c r="F156" s="29">
        <v>0</v>
      </c>
      <c r="G156" s="29"/>
      <c r="H156" s="29">
        <v>0</v>
      </c>
      <c r="I156" s="29">
        <v>260.43</v>
      </c>
      <c r="J156" s="29">
        <v>0</v>
      </c>
      <c r="K156" s="68"/>
      <c r="L156" s="15">
        <f>F156-'[1]Сравнение'!F155</f>
        <v>0</v>
      </c>
    </row>
    <row r="157" spans="1:12" s="34" customFormat="1" ht="15.75" customHeight="1">
      <c r="A157" s="11">
        <f>B157-'[1]Сравнение'!B156</f>
        <v>0</v>
      </c>
      <c r="B157" s="7" t="s">
        <v>215</v>
      </c>
      <c r="C157" s="62"/>
      <c r="D157" s="25" t="s">
        <v>23</v>
      </c>
      <c r="E157" s="29">
        <f>F157+G157+H157+I157+J157</f>
        <v>0</v>
      </c>
      <c r="F157" s="29">
        <v>0</v>
      </c>
      <c r="G157" s="29"/>
      <c r="H157" s="29">
        <v>0</v>
      </c>
      <c r="I157" s="29">
        <v>0</v>
      </c>
      <c r="J157" s="29">
        <v>0</v>
      </c>
      <c r="K157" s="68"/>
      <c r="L157" s="15">
        <f>F157-'[1]Сравнение'!F156</f>
        <v>0</v>
      </c>
    </row>
    <row r="158" spans="1:12" s="34" customFormat="1" ht="15.75" customHeight="1">
      <c r="A158" s="11">
        <f>B158-'[1]Сравнение'!B157</f>
        <v>0</v>
      </c>
      <c r="B158" s="7" t="s">
        <v>216</v>
      </c>
      <c r="C158" s="62"/>
      <c r="D158" s="25" t="s">
        <v>25</v>
      </c>
      <c r="E158" s="29">
        <f>F158+G158+H158+I158+J158</f>
        <v>0</v>
      </c>
      <c r="F158" s="29">
        <v>0</v>
      </c>
      <c r="G158" s="29"/>
      <c r="H158" s="29">
        <v>0</v>
      </c>
      <c r="I158" s="29">
        <v>0</v>
      </c>
      <c r="J158" s="29">
        <v>0</v>
      </c>
      <c r="K158" s="68"/>
      <c r="L158" s="15">
        <f>F158-'[1]Сравнение'!F157</f>
        <v>0</v>
      </c>
    </row>
    <row r="159" spans="1:12" s="34" customFormat="1" ht="15.75" customHeight="1">
      <c r="A159" s="11">
        <f>B159-'[1]Сравнение'!B158</f>
        <v>0</v>
      </c>
      <c r="B159" s="7" t="s">
        <v>217</v>
      </c>
      <c r="C159" s="62"/>
      <c r="D159" s="25" t="s">
        <v>26</v>
      </c>
      <c r="E159" s="29">
        <f>F159+G159+H159+I159+J159</f>
        <v>0</v>
      </c>
      <c r="F159" s="29">
        <v>0</v>
      </c>
      <c r="G159" s="29"/>
      <c r="H159" s="29">
        <v>0</v>
      </c>
      <c r="I159" s="29">
        <v>0</v>
      </c>
      <c r="J159" s="29">
        <v>0</v>
      </c>
      <c r="K159" s="68"/>
      <c r="L159" s="15">
        <f>F159-'[1]Сравнение'!F158</f>
        <v>0</v>
      </c>
    </row>
    <row r="160" spans="1:12" s="34" customFormat="1" ht="15.75" customHeight="1">
      <c r="A160" s="11">
        <f>B160-'[1]Сравнение'!B159</f>
        <v>0</v>
      </c>
      <c r="B160" s="21" t="s">
        <v>218</v>
      </c>
      <c r="C160" s="61" t="s">
        <v>219</v>
      </c>
      <c r="D160" s="13" t="s">
        <v>30</v>
      </c>
      <c r="E160" s="23">
        <f>SUM(E161:E164)</f>
        <v>4590.19</v>
      </c>
      <c r="F160" s="23">
        <f>SUM(F161:F164)</f>
        <v>417</v>
      </c>
      <c r="G160" s="23"/>
      <c r="H160" s="23">
        <f>SUM(H161:H164)</f>
        <v>0</v>
      </c>
      <c r="I160" s="23">
        <f>SUM(I161:I164)</f>
        <v>4173.19</v>
      </c>
      <c r="J160" s="23">
        <f>SUM(J161:J164)</f>
        <v>0</v>
      </c>
      <c r="K160" s="67" t="s">
        <v>220</v>
      </c>
      <c r="L160" s="15">
        <f>F160-'[1]Сравнение'!F159</f>
        <v>0</v>
      </c>
    </row>
    <row r="161" spans="1:12" s="34" customFormat="1" ht="15.75" customHeight="1">
      <c r="A161" s="11">
        <f>B161-'[1]Сравнение'!B160</f>
        <v>0</v>
      </c>
      <c r="B161" s="7" t="s">
        <v>221</v>
      </c>
      <c r="C161" s="62"/>
      <c r="D161" s="25" t="s">
        <v>22</v>
      </c>
      <c r="E161" s="29">
        <f>F161+G161+H161+I161+J161</f>
        <v>427.19</v>
      </c>
      <c r="F161" s="29">
        <v>0</v>
      </c>
      <c r="G161" s="29"/>
      <c r="H161" s="29">
        <v>0</v>
      </c>
      <c r="I161" s="29">
        <v>427.19</v>
      </c>
      <c r="J161" s="29">
        <v>0</v>
      </c>
      <c r="K161" s="68"/>
      <c r="L161" s="15">
        <f>F161-'[1]Сравнение'!F160</f>
        <v>0</v>
      </c>
    </row>
    <row r="162" spans="1:12" s="34" customFormat="1" ht="15.75" customHeight="1">
      <c r="A162" s="11">
        <f>B162-'[1]Сравнение'!B161</f>
        <v>0</v>
      </c>
      <c r="B162" s="7" t="s">
        <v>222</v>
      </c>
      <c r="C162" s="62"/>
      <c r="D162" s="25" t="s">
        <v>23</v>
      </c>
      <c r="E162" s="29">
        <f>F162+G162+H162+I162+J162</f>
        <v>0</v>
      </c>
      <c r="F162" s="29">
        <v>0</v>
      </c>
      <c r="G162" s="29"/>
      <c r="H162" s="29">
        <v>0</v>
      </c>
      <c r="I162" s="29">
        <v>0</v>
      </c>
      <c r="J162" s="29">
        <v>0</v>
      </c>
      <c r="K162" s="68"/>
      <c r="L162" s="15">
        <f>F162-'[1]Сравнение'!F161</f>
        <v>0</v>
      </c>
    </row>
    <row r="163" spans="1:12" s="34" customFormat="1" ht="15.75" customHeight="1">
      <c r="A163" s="11">
        <f>B163-'[1]Сравнение'!B162</f>
        <v>0</v>
      </c>
      <c r="B163" s="7" t="s">
        <v>223</v>
      </c>
      <c r="C163" s="62"/>
      <c r="D163" s="25" t="s">
        <v>25</v>
      </c>
      <c r="E163" s="29">
        <f>F163+G163+H163+I163+J163</f>
        <v>0</v>
      </c>
      <c r="F163" s="29">
        <v>0</v>
      </c>
      <c r="G163" s="29"/>
      <c r="H163" s="29">
        <v>0</v>
      </c>
      <c r="I163" s="29">
        <v>0</v>
      </c>
      <c r="J163" s="29">
        <v>0</v>
      </c>
      <c r="K163" s="68"/>
      <c r="L163" s="15">
        <f>F163-'[1]Сравнение'!F162</f>
        <v>0</v>
      </c>
    </row>
    <row r="164" spans="1:12" s="34" customFormat="1" ht="15.75" customHeight="1">
      <c r="A164" s="11">
        <f>B164-'[1]Сравнение'!B163</f>
        <v>0</v>
      </c>
      <c r="B164" s="21" t="s">
        <v>224</v>
      </c>
      <c r="C164" s="62"/>
      <c r="D164" s="25" t="s">
        <v>26</v>
      </c>
      <c r="E164" s="29">
        <f>F164+G164+H164+I164+J164</f>
        <v>4163</v>
      </c>
      <c r="F164" s="29">
        <v>417</v>
      </c>
      <c r="G164" s="29"/>
      <c r="H164" s="29">
        <v>0</v>
      </c>
      <c r="I164" s="29">
        <v>3746</v>
      </c>
      <c r="J164" s="29">
        <v>0</v>
      </c>
      <c r="K164" s="68"/>
      <c r="L164" s="15">
        <f>F164-'[1]Сравнение'!F163</f>
        <v>0</v>
      </c>
    </row>
    <row r="165" spans="1:12" s="34" customFormat="1" ht="15.75" customHeight="1">
      <c r="A165" s="11">
        <f>B165-'[1]Сравнение'!B164</f>
        <v>0</v>
      </c>
      <c r="B165" s="7" t="s">
        <v>225</v>
      </c>
      <c r="C165" s="61" t="s">
        <v>226</v>
      </c>
      <c r="D165" s="13" t="s">
        <v>30</v>
      </c>
      <c r="E165" s="23">
        <f>SUM(E166:E169)</f>
        <v>2634</v>
      </c>
      <c r="F165" s="23">
        <f>SUM(F166:F169)</f>
        <v>263</v>
      </c>
      <c r="G165" s="23"/>
      <c r="H165" s="23">
        <f>SUM(H166:H169)</f>
        <v>0</v>
      </c>
      <c r="I165" s="23">
        <f>SUM(I166:I169)</f>
        <v>2371</v>
      </c>
      <c r="J165" s="23">
        <f>SUM(J166:J169)</f>
        <v>0</v>
      </c>
      <c r="K165" s="67" t="s">
        <v>227</v>
      </c>
      <c r="L165" s="15">
        <f>F165-'[1]Сравнение'!F164</f>
        <v>0</v>
      </c>
    </row>
    <row r="166" spans="1:12" s="34" customFormat="1" ht="15.75" customHeight="1">
      <c r="A166" s="11">
        <f>B166-'[1]Сравнение'!B165</f>
        <v>0</v>
      </c>
      <c r="B166" s="7" t="s">
        <v>228</v>
      </c>
      <c r="C166" s="62"/>
      <c r="D166" s="25" t="s">
        <v>22</v>
      </c>
      <c r="E166" s="29">
        <f>F166+G166+H166+I166+J166</f>
        <v>0</v>
      </c>
      <c r="F166" s="29">
        <v>0</v>
      </c>
      <c r="G166" s="29"/>
      <c r="H166" s="29">
        <v>0</v>
      </c>
      <c r="I166" s="29">
        <v>0</v>
      </c>
      <c r="J166" s="29">
        <v>0</v>
      </c>
      <c r="K166" s="68"/>
      <c r="L166" s="15">
        <f>F166-'[1]Сравнение'!F165</f>
        <v>0</v>
      </c>
    </row>
    <row r="167" spans="1:12" s="34" customFormat="1" ht="15.75" customHeight="1">
      <c r="A167" s="11">
        <f>B167-'[1]Сравнение'!B166</f>
        <v>0</v>
      </c>
      <c r="B167" s="7" t="s">
        <v>229</v>
      </c>
      <c r="C167" s="62"/>
      <c r="D167" s="25" t="s">
        <v>23</v>
      </c>
      <c r="E167" s="29">
        <f>F167+G167+H167+I167+J167</f>
        <v>0</v>
      </c>
      <c r="F167" s="29">
        <v>0</v>
      </c>
      <c r="G167" s="29"/>
      <c r="H167" s="29">
        <v>0</v>
      </c>
      <c r="I167" s="29">
        <v>0</v>
      </c>
      <c r="J167" s="29">
        <v>0</v>
      </c>
      <c r="K167" s="68"/>
      <c r="L167" s="15">
        <f>F167-'[1]Сравнение'!F166</f>
        <v>0</v>
      </c>
    </row>
    <row r="168" spans="1:12" s="34" customFormat="1" ht="15.75" customHeight="1">
      <c r="A168" s="11">
        <f>B168-'[1]Сравнение'!B167</f>
        <v>0</v>
      </c>
      <c r="B168" s="21" t="s">
        <v>230</v>
      </c>
      <c r="C168" s="62"/>
      <c r="D168" s="25" t="s">
        <v>25</v>
      </c>
      <c r="E168" s="29">
        <f>F168+G168+H168+I168+J168</f>
        <v>0</v>
      </c>
      <c r="F168" s="29">
        <v>0</v>
      </c>
      <c r="G168" s="29"/>
      <c r="H168" s="29">
        <v>0</v>
      </c>
      <c r="I168" s="29">
        <v>0</v>
      </c>
      <c r="J168" s="29">
        <v>0</v>
      </c>
      <c r="K168" s="68"/>
      <c r="L168" s="15">
        <f>F168-'[1]Сравнение'!F167</f>
        <v>0</v>
      </c>
    </row>
    <row r="169" spans="1:12" s="34" customFormat="1" ht="15.75" customHeight="1">
      <c r="A169" s="11">
        <f>B169-'[1]Сравнение'!B168</f>
        <v>0</v>
      </c>
      <c r="B169" s="7" t="s">
        <v>231</v>
      </c>
      <c r="C169" s="62"/>
      <c r="D169" s="25" t="s">
        <v>26</v>
      </c>
      <c r="E169" s="29">
        <f>F169+G169+H169+I169+J169</f>
        <v>2634</v>
      </c>
      <c r="F169" s="29">
        <v>263</v>
      </c>
      <c r="G169" s="29"/>
      <c r="H169" s="29">
        <v>0</v>
      </c>
      <c r="I169" s="29">
        <v>2371</v>
      </c>
      <c r="J169" s="29">
        <v>0</v>
      </c>
      <c r="K169" s="68"/>
      <c r="L169" s="15">
        <f>F169-'[1]Сравнение'!F168</f>
        <v>0</v>
      </c>
    </row>
    <row r="170" spans="1:12" s="34" customFormat="1" ht="15.75" customHeight="1">
      <c r="A170" s="11">
        <f>B170-'[1]Сравнение'!B169</f>
        <v>0</v>
      </c>
      <c r="B170" s="7" t="s">
        <v>232</v>
      </c>
      <c r="C170" s="61" t="s">
        <v>233</v>
      </c>
      <c r="D170" s="13" t="s">
        <v>30</v>
      </c>
      <c r="E170" s="23">
        <f>SUM(E171:E174)</f>
        <v>2216</v>
      </c>
      <c r="F170" s="23">
        <f>SUM(F171:F174)</f>
        <v>222</v>
      </c>
      <c r="G170" s="23"/>
      <c r="H170" s="23">
        <f>SUM(H171:H174)</f>
        <v>0</v>
      </c>
      <c r="I170" s="23">
        <f>SUM(I171:I174)</f>
        <v>1994</v>
      </c>
      <c r="J170" s="23">
        <f>SUM(J171:J174)</f>
        <v>0</v>
      </c>
      <c r="K170" s="67" t="s">
        <v>234</v>
      </c>
      <c r="L170" s="15">
        <f>F170-'[1]Сравнение'!F169</f>
        <v>0</v>
      </c>
    </row>
    <row r="171" spans="1:12" s="34" customFormat="1" ht="15.75" customHeight="1">
      <c r="A171" s="11">
        <f>B171-'[1]Сравнение'!B170</f>
        <v>0</v>
      </c>
      <c r="B171" s="7" t="s">
        <v>235</v>
      </c>
      <c r="C171" s="62"/>
      <c r="D171" s="25" t="s">
        <v>22</v>
      </c>
      <c r="E171" s="29">
        <f>F171+G171+H171+I171+J171</f>
        <v>0</v>
      </c>
      <c r="F171" s="29">
        <v>0</v>
      </c>
      <c r="G171" s="29"/>
      <c r="H171" s="29">
        <v>0</v>
      </c>
      <c r="I171" s="29">
        <v>0</v>
      </c>
      <c r="J171" s="29">
        <v>0</v>
      </c>
      <c r="K171" s="68"/>
      <c r="L171" s="15">
        <f>F171-'[1]Сравнение'!F170</f>
        <v>0</v>
      </c>
    </row>
    <row r="172" spans="1:12" s="34" customFormat="1" ht="15.75" customHeight="1">
      <c r="A172" s="11">
        <f>B172-'[1]Сравнение'!B171</f>
        <v>0</v>
      </c>
      <c r="B172" s="21" t="s">
        <v>236</v>
      </c>
      <c r="C172" s="62"/>
      <c r="D172" s="25" t="s">
        <v>23</v>
      </c>
      <c r="E172" s="29">
        <f>F172+G172+H172+I172+J172</f>
        <v>0</v>
      </c>
      <c r="F172" s="29">
        <v>0</v>
      </c>
      <c r="G172" s="29"/>
      <c r="H172" s="29">
        <v>0</v>
      </c>
      <c r="I172" s="29">
        <v>0</v>
      </c>
      <c r="J172" s="29">
        <v>0</v>
      </c>
      <c r="K172" s="68"/>
      <c r="L172" s="15">
        <f>F172-'[1]Сравнение'!F171</f>
        <v>0</v>
      </c>
    </row>
    <row r="173" spans="1:12" s="34" customFormat="1" ht="15.75" customHeight="1">
      <c r="A173" s="11">
        <f>B173-'[1]Сравнение'!B172</f>
        <v>0</v>
      </c>
      <c r="B173" s="7" t="s">
        <v>237</v>
      </c>
      <c r="C173" s="62"/>
      <c r="D173" s="25" t="s">
        <v>25</v>
      </c>
      <c r="E173" s="29">
        <f>F173+G173+H173+I173+J173</f>
        <v>0</v>
      </c>
      <c r="F173" s="29">
        <v>0</v>
      </c>
      <c r="G173" s="29"/>
      <c r="H173" s="29">
        <v>0</v>
      </c>
      <c r="I173" s="29">
        <v>0</v>
      </c>
      <c r="J173" s="29">
        <v>0</v>
      </c>
      <c r="K173" s="68"/>
      <c r="L173" s="15">
        <f>F173-'[1]Сравнение'!F172</f>
        <v>0</v>
      </c>
    </row>
    <row r="174" spans="1:12" s="34" customFormat="1" ht="15.75" customHeight="1">
      <c r="A174" s="11">
        <f>B174-'[1]Сравнение'!B173</f>
        <v>0</v>
      </c>
      <c r="B174" s="7" t="s">
        <v>238</v>
      </c>
      <c r="C174" s="62"/>
      <c r="D174" s="25" t="s">
        <v>26</v>
      </c>
      <c r="E174" s="29">
        <f>F174+G174+H174+I174+J174</f>
        <v>2216</v>
      </c>
      <c r="F174" s="29">
        <v>222</v>
      </c>
      <c r="G174" s="29"/>
      <c r="H174" s="29">
        <v>0</v>
      </c>
      <c r="I174" s="29">
        <v>1994</v>
      </c>
      <c r="J174" s="29">
        <v>0</v>
      </c>
      <c r="K174" s="68"/>
      <c r="L174" s="15">
        <f>F174-'[1]Сравнение'!F173</f>
        <v>0</v>
      </c>
    </row>
    <row r="175" spans="1:12" s="34" customFormat="1" ht="15.75" customHeight="1">
      <c r="A175" s="11">
        <f>B175-'[1]Сравнение'!B174</f>
        <v>0</v>
      </c>
      <c r="B175" s="7" t="s">
        <v>239</v>
      </c>
      <c r="C175" s="61" t="s">
        <v>240</v>
      </c>
      <c r="D175" s="13" t="s">
        <v>30</v>
      </c>
      <c r="E175" s="23">
        <f>SUM(E176:E179)</f>
        <v>2757.33</v>
      </c>
      <c r="F175" s="23">
        <f>SUM(F176:F179)</f>
        <v>245</v>
      </c>
      <c r="G175" s="23"/>
      <c r="H175" s="23">
        <f>SUM(H176:H179)</f>
        <v>0</v>
      </c>
      <c r="I175" s="23">
        <f>SUM(I176:I179)</f>
        <v>2512.33</v>
      </c>
      <c r="J175" s="23">
        <f>SUM(J176:J179)</f>
        <v>0</v>
      </c>
      <c r="K175" s="67" t="s">
        <v>241</v>
      </c>
      <c r="L175" s="15">
        <f>F175-'[1]Сравнение'!F174</f>
        <v>0</v>
      </c>
    </row>
    <row r="176" spans="1:12" s="34" customFormat="1" ht="15.75" customHeight="1">
      <c r="A176" s="11">
        <f>B176-'[1]Сравнение'!B175</f>
        <v>0</v>
      </c>
      <c r="B176" s="21" t="s">
        <v>242</v>
      </c>
      <c r="C176" s="62"/>
      <c r="D176" s="25" t="s">
        <v>22</v>
      </c>
      <c r="E176" s="29">
        <f>F176+G176+H176+I176+J176</f>
        <v>308.33</v>
      </c>
      <c r="F176" s="29">
        <v>0</v>
      </c>
      <c r="G176" s="29"/>
      <c r="H176" s="29">
        <v>0</v>
      </c>
      <c r="I176" s="29">
        <v>308.33</v>
      </c>
      <c r="J176" s="29">
        <v>0</v>
      </c>
      <c r="K176" s="68"/>
      <c r="L176" s="15">
        <f>F176-'[1]Сравнение'!F175</f>
        <v>0</v>
      </c>
    </row>
    <row r="177" spans="1:12" s="34" customFormat="1" ht="15.75" customHeight="1">
      <c r="A177" s="11">
        <f>B177-'[1]Сравнение'!B176</f>
        <v>0</v>
      </c>
      <c r="B177" s="7" t="s">
        <v>243</v>
      </c>
      <c r="C177" s="62"/>
      <c r="D177" s="25" t="s">
        <v>23</v>
      </c>
      <c r="E177" s="29">
        <f>F177+G177+H177+I177+J177</f>
        <v>0</v>
      </c>
      <c r="F177" s="29">
        <v>0</v>
      </c>
      <c r="G177" s="29"/>
      <c r="H177" s="29">
        <v>0</v>
      </c>
      <c r="I177" s="29">
        <v>0</v>
      </c>
      <c r="J177" s="29">
        <v>0</v>
      </c>
      <c r="K177" s="68"/>
      <c r="L177" s="15">
        <f>F177-'[1]Сравнение'!F176</f>
        <v>0</v>
      </c>
    </row>
    <row r="178" spans="1:12" s="34" customFormat="1" ht="15.75" customHeight="1">
      <c r="A178" s="11">
        <f>B178-'[1]Сравнение'!B177</f>
        <v>0</v>
      </c>
      <c r="B178" s="7" t="s">
        <v>244</v>
      </c>
      <c r="C178" s="62"/>
      <c r="D178" s="25" t="s">
        <v>25</v>
      </c>
      <c r="E178" s="29">
        <f>F178+G178+H178+I178+J178</f>
        <v>0</v>
      </c>
      <c r="F178" s="29">
        <v>0</v>
      </c>
      <c r="G178" s="29"/>
      <c r="H178" s="29">
        <v>0</v>
      </c>
      <c r="I178" s="29">
        <v>0</v>
      </c>
      <c r="J178" s="29">
        <v>0</v>
      </c>
      <c r="K178" s="68"/>
      <c r="L178" s="15">
        <f>F178-'[1]Сравнение'!F177</f>
        <v>0</v>
      </c>
    </row>
    <row r="179" spans="1:12" s="34" customFormat="1" ht="15.75" customHeight="1">
      <c r="A179" s="11">
        <f>B179-'[1]Сравнение'!B178</f>
        <v>0</v>
      </c>
      <c r="B179" s="7" t="s">
        <v>245</v>
      </c>
      <c r="C179" s="62"/>
      <c r="D179" s="25" t="s">
        <v>26</v>
      </c>
      <c r="E179" s="29">
        <f>F179+G179+H179+I179+J179</f>
        <v>2449</v>
      </c>
      <c r="F179" s="29">
        <v>245</v>
      </c>
      <c r="G179" s="29"/>
      <c r="H179" s="29">
        <v>0</v>
      </c>
      <c r="I179" s="29">
        <v>2204</v>
      </c>
      <c r="J179" s="29">
        <v>0</v>
      </c>
      <c r="K179" s="68"/>
      <c r="L179" s="15">
        <f>F179-'[1]Сравнение'!F178</f>
        <v>0</v>
      </c>
    </row>
    <row r="180" spans="1:12" s="34" customFormat="1" ht="15.75" customHeight="1">
      <c r="A180" s="11">
        <f>B180-'[1]Сравнение'!B179</f>
        <v>0</v>
      </c>
      <c r="B180" s="21" t="s">
        <v>246</v>
      </c>
      <c r="C180" s="61" t="s">
        <v>247</v>
      </c>
      <c r="D180" s="13" t="s">
        <v>30</v>
      </c>
      <c r="E180" s="23">
        <f>SUM(E181:E184)</f>
        <v>2121.54</v>
      </c>
      <c r="F180" s="23">
        <f>SUM(F181:F184)</f>
        <v>175</v>
      </c>
      <c r="G180" s="23"/>
      <c r="H180" s="23">
        <f>SUM(H181:H184)</f>
        <v>0</v>
      </c>
      <c r="I180" s="23">
        <f>SUM(I181:I184)</f>
        <v>1946.54</v>
      </c>
      <c r="J180" s="23">
        <f>SUM(J181:J184)</f>
        <v>0</v>
      </c>
      <c r="K180" s="67" t="s">
        <v>248</v>
      </c>
      <c r="L180" s="15">
        <f>F180-'[1]Сравнение'!F179</f>
        <v>0</v>
      </c>
    </row>
    <row r="181" spans="1:12" s="34" customFormat="1" ht="15.75" customHeight="1">
      <c r="A181" s="11">
        <f>B181-'[1]Сравнение'!B180</f>
        <v>0</v>
      </c>
      <c r="B181" s="7" t="s">
        <v>249</v>
      </c>
      <c r="C181" s="62"/>
      <c r="D181" s="25" t="s">
        <v>22</v>
      </c>
      <c r="E181" s="29">
        <f>F181+G181+H181+I181+J181</f>
        <v>371.54</v>
      </c>
      <c r="F181" s="29">
        <v>0</v>
      </c>
      <c r="G181" s="29"/>
      <c r="H181" s="29">
        <v>0</v>
      </c>
      <c r="I181" s="29">
        <v>371.54</v>
      </c>
      <c r="J181" s="29">
        <v>0</v>
      </c>
      <c r="K181" s="68"/>
      <c r="L181" s="15">
        <f>F181-'[1]Сравнение'!F180</f>
        <v>0</v>
      </c>
    </row>
    <row r="182" spans="1:12" s="34" customFormat="1" ht="15.75" customHeight="1">
      <c r="A182" s="11">
        <f>B182-'[1]Сравнение'!B181</f>
        <v>0</v>
      </c>
      <c r="B182" s="7" t="s">
        <v>250</v>
      </c>
      <c r="C182" s="62"/>
      <c r="D182" s="25" t="s">
        <v>23</v>
      </c>
      <c r="E182" s="29">
        <f>F182+G182+H182+I182+J182</f>
        <v>0</v>
      </c>
      <c r="F182" s="29">
        <v>0</v>
      </c>
      <c r="G182" s="29"/>
      <c r="H182" s="29">
        <v>0</v>
      </c>
      <c r="I182" s="29">
        <v>0</v>
      </c>
      <c r="J182" s="29">
        <v>0</v>
      </c>
      <c r="K182" s="68"/>
      <c r="L182" s="15">
        <f>F182-'[1]Сравнение'!F181</f>
        <v>0</v>
      </c>
    </row>
    <row r="183" spans="1:12" s="34" customFormat="1" ht="15.75" customHeight="1">
      <c r="A183" s="11">
        <f>B183-'[1]Сравнение'!B182</f>
        <v>0</v>
      </c>
      <c r="B183" s="7" t="s">
        <v>251</v>
      </c>
      <c r="C183" s="62"/>
      <c r="D183" s="25" t="s">
        <v>25</v>
      </c>
      <c r="E183" s="29">
        <f>F183+G183+H183+I183+J183</f>
        <v>0</v>
      </c>
      <c r="F183" s="29">
        <v>0</v>
      </c>
      <c r="G183" s="29"/>
      <c r="H183" s="29">
        <v>0</v>
      </c>
      <c r="I183" s="29">
        <v>0</v>
      </c>
      <c r="J183" s="29">
        <v>0</v>
      </c>
      <c r="K183" s="68"/>
      <c r="L183" s="15">
        <f>F183-'[1]Сравнение'!F182</f>
        <v>0</v>
      </c>
    </row>
    <row r="184" spans="1:12" s="34" customFormat="1" ht="15.75" customHeight="1">
      <c r="A184" s="11">
        <f>B184-'[1]Сравнение'!B183</f>
        <v>0</v>
      </c>
      <c r="B184" s="21" t="s">
        <v>252</v>
      </c>
      <c r="C184" s="62"/>
      <c r="D184" s="25" t="s">
        <v>26</v>
      </c>
      <c r="E184" s="29">
        <f>F184+G184+H184+I184+J184</f>
        <v>1750</v>
      </c>
      <c r="F184" s="29">
        <v>175</v>
      </c>
      <c r="G184" s="29"/>
      <c r="H184" s="29">
        <v>0</v>
      </c>
      <c r="I184" s="29">
        <v>1575</v>
      </c>
      <c r="J184" s="29">
        <v>0</v>
      </c>
      <c r="K184" s="68"/>
      <c r="L184" s="15">
        <f>F184-'[1]Сравнение'!F183</f>
        <v>0</v>
      </c>
    </row>
    <row r="185" spans="1:12" s="34" customFormat="1" ht="15.75" customHeight="1">
      <c r="A185" s="11">
        <f>B185-'[1]Сравнение'!B184</f>
        <v>0</v>
      </c>
      <c r="B185" s="7" t="s">
        <v>253</v>
      </c>
      <c r="C185" s="80" t="s">
        <v>254</v>
      </c>
      <c r="D185" s="22" t="s">
        <v>30</v>
      </c>
      <c r="E185" s="23">
        <f>SUM(E186:E189)</f>
        <v>100000</v>
      </c>
      <c r="F185" s="23">
        <f>SUM(F186:F189)</f>
        <v>50000</v>
      </c>
      <c r="G185" s="23"/>
      <c r="H185" s="23">
        <f>SUM(H186:H189)</f>
        <v>0</v>
      </c>
      <c r="I185" s="23">
        <f>SUM(I186:I189)</f>
        <v>50000</v>
      </c>
      <c r="J185" s="23">
        <f>SUM(J186:J189)</f>
        <v>0</v>
      </c>
      <c r="K185" s="81" t="s">
        <v>255</v>
      </c>
      <c r="L185" s="15">
        <f>F185-'[1]Сравнение'!F184</f>
        <v>0</v>
      </c>
    </row>
    <row r="186" spans="1:12" s="34" customFormat="1" ht="15.75" customHeight="1">
      <c r="A186" s="11">
        <f>B186-'[1]Сравнение'!B185</f>
        <v>0</v>
      </c>
      <c r="B186" s="7" t="s">
        <v>256</v>
      </c>
      <c r="C186" s="80"/>
      <c r="D186" s="25" t="s">
        <v>22</v>
      </c>
      <c r="E186" s="29">
        <f>F186+G186+H186+I186+J186</f>
        <v>0</v>
      </c>
      <c r="F186" s="29">
        <v>0</v>
      </c>
      <c r="G186" s="29"/>
      <c r="H186" s="29">
        <v>0</v>
      </c>
      <c r="I186" s="29">
        <v>0</v>
      </c>
      <c r="J186" s="29">
        <v>0</v>
      </c>
      <c r="K186" s="81"/>
      <c r="L186" s="15">
        <f>F186-'[1]Сравнение'!F185</f>
        <v>0</v>
      </c>
    </row>
    <row r="187" spans="1:12" s="34" customFormat="1" ht="15.75" customHeight="1">
      <c r="A187" s="11">
        <f>B187-'[1]Сравнение'!B186</f>
        <v>0</v>
      </c>
      <c r="B187" s="7" t="s">
        <v>257</v>
      </c>
      <c r="C187" s="80"/>
      <c r="D187" s="25" t="s">
        <v>23</v>
      </c>
      <c r="E187" s="29">
        <f>F187+G187+H187+I187+J187</f>
        <v>0</v>
      </c>
      <c r="F187" s="29">
        <v>0</v>
      </c>
      <c r="G187" s="29"/>
      <c r="H187" s="29">
        <v>0</v>
      </c>
      <c r="I187" s="29">
        <v>0</v>
      </c>
      <c r="J187" s="29">
        <v>0</v>
      </c>
      <c r="K187" s="81"/>
      <c r="L187" s="15">
        <f>F187-'[1]Сравнение'!F186</f>
        <v>0</v>
      </c>
    </row>
    <row r="188" spans="1:12" s="34" customFormat="1" ht="15.75" customHeight="1">
      <c r="A188" s="11">
        <f>B188-'[1]Сравнение'!B187</f>
        <v>0</v>
      </c>
      <c r="B188" s="21" t="s">
        <v>258</v>
      </c>
      <c r="C188" s="80"/>
      <c r="D188" s="25" t="s">
        <v>25</v>
      </c>
      <c r="E188" s="29">
        <f>F188+G188+H188+I188+J188</f>
        <v>100000</v>
      </c>
      <c r="F188" s="29">
        <v>50000</v>
      </c>
      <c r="G188" s="29"/>
      <c r="H188" s="29">
        <v>0</v>
      </c>
      <c r="I188" s="29">
        <v>50000</v>
      </c>
      <c r="J188" s="29">
        <v>0</v>
      </c>
      <c r="K188" s="81"/>
      <c r="L188" s="15">
        <f>F188-'[1]Сравнение'!F187</f>
        <v>0</v>
      </c>
    </row>
    <row r="189" spans="1:12" s="34" customFormat="1" ht="15.75" customHeight="1">
      <c r="A189" s="11">
        <f>B189-'[1]Сравнение'!B188</f>
        <v>0</v>
      </c>
      <c r="B189" s="7" t="s">
        <v>259</v>
      </c>
      <c r="C189" s="80"/>
      <c r="D189" s="25" t="s">
        <v>26</v>
      </c>
      <c r="E189" s="29">
        <v>0</v>
      </c>
      <c r="F189" s="29">
        <v>0</v>
      </c>
      <c r="G189" s="29"/>
      <c r="H189" s="29">
        <v>0</v>
      </c>
      <c r="I189" s="29">
        <v>0</v>
      </c>
      <c r="J189" s="29">
        <v>0</v>
      </c>
      <c r="K189" s="81"/>
      <c r="L189" s="15">
        <f>F189-'[1]Сравнение'!F188</f>
        <v>0</v>
      </c>
    </row>
    <row r="190" spans="1:12" s="34" customFormat="1" ht="15.75" customHeight="1">
      <c r="A190" s="11">
        <f>B190-'[1]Сравнение'!B189</f>
        <v>0</v>
      </c>
      <c r="B190" s="7" t="s">
        <v>260</v>
      </c>
      <c r="C190" s="80" t="s">
        <v>261</v>
      </c>
      <c r="D190" s="22" t="s">
        <v>30</v>
      </c>
      <c r="E190" s="23">
        <f>SUM(E191:E194)</f>
        <v>30000</v>
      </c>
      <c r="F190" s="23">
        <f>SUM(F191:F194)</f>
        <v>15000</v>
      </c>
      <c r="G190" s="23"/>
      <c r="H190" s="23">
        <f>SUM(H191:H194)</f>
        <v>0</v>
      </c>
      <c r="I190" s="23">
        <f>SUM(I191:I194)</f>
        <v>15000</v>
      </c>
      <c r="J190" s="23">
        <f>SUM(J191:J194)</f>
        <v>0</v>
      </c>
      <c r="K190" s="81" t="s">
        <v>262</v>
      </c>
      <c r="L190" s="15">
        <f>F190-'[1]Сравнение'!F189</f>
        <v>0</v>
      </c>
    </row>
    <row r="191" spans="1:12" s="34" customFormat="1" ht="15.75" customHeight="1">
      <c r="A191" s="11">
        <f>B191-'[1]Сравнение'!B190</f>
        <v>0</v>
      </c>
      <c r="B191" s="7" t="s">
        <v>263</v>
      </c>
      <c r="C191" s="80"/>
      <c r="D191" s="25" t="s">
        <v>22</v>
      </c>
      <c r="E191" s="29">
        <f>F191+G191+H191+I191+J191</f>
        <v>0</v>
      </c>
      <c r="F191" s="29">
        <v>0</v>
      </c>
      <c r="G191" s="29"/>
      <c r="H191" s="29">
        <v>0</v>
      </c>
      <c r="I191" s="29">
        <v>0</v>
      </c>
      <c r="J191" s="29">
        <v>0</v>
      </c>
      <c r="K191" s="81"/>
      <c r="L191" s="15">
        <f>F191-'[1]Сравнение'!F190</f>
        <v>0</v>
      </c>
    </row>
    <row r="192" spans="1:12" s="34" customFormat="1" ht="15.75" customHeight="1">
      <c r="A192" s="11">
        <f>B192-'[1]Сравнение'!B191</f>
        <v>0</v>
      </c>
      <c r="B192" s="21" t="s">
        <v>264</v>
      </c>
      <c r="C192" s="80"/>
      <c r="D192" s="25" t="s">
        <v>23</v>
      </c>
      <c r="E192" s="29">
        <f>F192+G192+H192+I192+J192</f>
        <v>30000</v>
      </c>
      <c r="F192" s="29">
        <v>15000</v>
      </c>
      <c r="G192" s="29"/>
      <c r="H192" s="29">
        <v>0</v>
      </c>
      <c r="I192" s="29">
        <v>15000</v>
      </c>
      <c r="J192" s="29">
        <v>0</v>
      </c>
      <c r="K192" s="81"/>
      <c r="L192" s="15">
        <f>F192-'[1]Сравнение'!F191</f>
        <v>0</v>
      </c>
    </row>
    <row r="193" spans="1:12" s="34" customFormat="1" ht="15.75" customHeight="1">
      <c r="A193" s="11">
        <f>B193-'[1]Сравнение'!B192</f>
        <v>0</v>
      </c>
      <c r="B193" s="7" t="s">
        <v>265</v>
      </c>
      <c r="C193" s="80"/>
      <c r="D193" s="25" t="s">
        <v>25</v>
      </c>
      <c r="E193" s="29">
        <f>F193+G193+H193+I193+J193</f>
        <v>0</v>
      </c>
      <c r="F193" s="29">
        <v>0</v>
      </c>
      <c r="G193" s="29"/>
      <c r="H193" s="29">
        <v>0</v>
      </c>
      <c r="I193" s="29">
        <v>0</v>
      </c>
      <c r="J193" s="29">
        <v>0</v>
      </c>
      <c r="K193" s="81"/>
      <c r="L193" s="15">
        <f>F193-'[1]Сравнение'!F192</f>
        <v>0</v>
      </c>
    </row>
    <row r="194" spans="1:12" s="34" customFormat="1" ht="15.75" customHeight="1">
      <c r="A194" s="11">
        <f>B194-'[1]Сравнение'!B193</f>
        <v>0</v>
      </c>
      <c r="B194" s="7" t="s">
        <v>266</v>
      </c>
      <c r="C194" s="80"/>
      <c r="D194" s="25" t="s">
        <v>26</v>
      </c>
      <c r="E194" s="29">
        <f>F194+G194+H194+I194+J194</f>
        <v>0</v>
      </c>
      <c r="F194" s="29">
        <v>0</v>
      </c>
      <c r="G194" s="29"/>
      <c r="H194" s="29">
        <v>0</v>
      </c>
      <c r="I194" s="29">
        <v>0</v>
      </c>
      <c r="J194" s="29">
        <v>0</v>
      </c>
      <c r="K194" s="81"/>
      <c r="L194" s="15">
        <f>F194-'[1]Сравнение'!F193</f>
        <v>0</v>
      </c>
    </row>
    <row r="195" spans="1:12" ht="15.75" customHeight="1">
      <c r="A195" s="11">
        <f>B195-'[1]Сравнение'!B194</f>
        <v>0</v>
      </c>
      <c r="B195" s="7" t="s">
        <v>267</v>
      </c>
      <c r="C195" s="80" t="s">
        <v>268</v>
      </c>
      <c r="D195" s="22" t="s">
        <v>30</v>
      </c>
      <c r="E195" s="23">
        <f>SUM(E196:E199)</f>
        <v>11944</v>
      </c>
      <c r="F195" s="23">
        <f>SUM(F196:F199)</f>
        <v>1194</v>
      </c>
      <c r="G195" s="23"/>
      <c r="H195" s="23">
        <f>SUM(H196:H199)</f>
        <v>0</v>
      </c>
      <c r="I195" s="23">
        <f>SUM(I196:I199)</f>
        <v>10750</v>
      </c>
      <c r="J195" s="23">
        <f>SUM(J196:J199)</f>
        <v>0</v>
      </c>
      <c r="K195" s="67" t="s">
        <v>269</v>
      </c>
      <c r="L195" s="15">
        <f>F195-'[1]Сравнение'!F194</f>
        <v>0</v>
      </c>
    </row>
    <row r="196" spans="1:12" ht="15.75" customHeight="1">
      <c r="A196" s="11">
        <f>B196-'[1]Сравнение'!B195</f>
        <v>0</v>
      </c>
      <c r="B196" s="21" t="s">
        <v>270</v>
      </c>
      <c r="C196" s="80"/>
      <c r="D196" s="25" t="s">
        <v>22</v>
      </c>
      <c r="E196" s="29">
        <f>F196+G196+H196+I196+J196</f>
        <v>0</v>
      </c>
      <c r="F196" s="29">
        <v>0</v>
      </c>
      <c r="G196" s="29"/>
      <c r="H196" s="29">
        <v>0</v>
      </c>
      <c r="I196" s="29">
        <v>0</v>
      </c>
      <c r="J196" s="29">
        <v>0</v>
      </c>
      <c r="K196" s="68"/>
      <c r="L196" s="15">
        <f>F196-'[1]Сравнение'!F195</f>
        <v>0</v>
      </c>
    </row>
    <row r="197" spans="1:12" ht="15.75" customHeight="1">
      <c r="A197" s="11">
        <f>B197-'[1]Сравнение'!B196</f>
        <v>0</v>
      </c>
      <c r="B197" s="7" t="s">
        <v>271</v>
      </c>
      <c r="C197" s="80"/>
      <c r="D197" s="25" t="s">
        <v>23</v>
      </c>
      <c r="E197" s="29">
        <f>F197+G197+H197+I197+J197</f>
        <v>0</v>
      </c>
      <c r="F197" s="29">
        <v>0</v>
      </c>
      <c r="G197" s="29"/>
      <c r="H197" s="29">
        <v>0</v>
      </c>
      <c r="I197" s="29">
        <v>0</v>
      </c>
      <c r="J197" s="29">
        <v>0</v>
      </c>
      <c r="K197" s="68"/>
      <c r="L197" s="15">
        <f>F197-'[1]Сравнение'!F196</f>
        <v>0</v>
      </c>
    </row>
    <row r="198" spans="1:12" ht="15.75" customHeight="1">
      <c r="A198" s="11">
        <f>B198-'[1]Сравнение'!B197</f>
        <v>0</v>
      </c>
      <c r="B198" s="7" t="s">
        <v>272</v>
      </c>
      <c r="C198" s="80"/>
      <c r="D198" s="25" t="s">
        <v>25</v>
      </c>
      <c r="E198" s="29">
        <f>F198+G198+H198+I198+J198</f>
        <v>1500</v>
      </c>
      <c r="F198" s="29">
        <v>150</v>
      </c>
      <c r="G198" s="29"/>
      <c r="H198" s="29">
        <v>0</v>
      </c>
      <c r="I198" s="29">
        <v>1350</v>
      </c>
      <c r="J198" s="29">
        <v>0</v>
      </c>
      <c r="K198" s="68"/>
      <c r="L198" s="15">
        <f>F198-'[1]Сравнение'!F197</f>
        <v>0</v>
      </c>
    </row>
    <row r="199" spans="1:12" ht="15.75" customHeight="1">
      <c r="A199" s="11">
        <f>B199-'[1]Сравнение'!B198</f>
        <v>0</v>
      </c>
      <c r="B199" s="7" t="s">
        <v>273</v>
      </c>
      <c r="C199" s="80"/>
      <c r="D199" s="25" t="s">
        <v>26</v>
      </c>
      <c r="E199" s="29">
        <f>F199+G199+H199+I199+J199</f>
        <v>10444</v>
      </c>
      <c r="F199" s="29">
        <v>1044</v>
      </c>
      <c r="G199" s="29"/>
      <c r="H199" s="29">
        <v>0</v>
      </c>
      <c r="I199" s="29">
        <v>9400</v>
      </c>
      <c r="J199" s="29">
        <v>0</v>
      </c>
      <c r="K199" s="68"/>
      <c r="L199" s="15">
        <f>F199-'[1]Сравнение'!F198</f>
        <v>0</v>
      </c>
    </row>
    <row r="200" spans="1:12" ht="15.75" customHeight="1">
      <c r="A200" s="11">
        <f>B200-'[1]Сравнение'!B199</f>
        <v>0</v>
      </c>
      <c r="B200" s="21" t="s">
        <v>274</v>
      </c>
      <c r="C200" s="61" t="s">
        <v>275</v>
      </c>
      <c r="D200" s="13" t="s">
        <v>30</v>
      </c>
      <c r="E200" s="23">
        <f>SUM(E201:E204)</f>
        <v>12488</v>
      </c>
      <c r="F200" s="23">
        <f>SUM(F201:F204)</f>
        <v>1068</v>
      </c>
      <c r="G200" s="23"/>
      <c r="H200" s="23">
        <f>SUM(H201:H204)</f>
        <v>0</v>
      </c>
      <c r="I200" s="23">
        <f>SUM(I201:I204)</f>
        <v>11420</v>
      </c>
      <c r="J200" s="23">
        <f>SUM(J201:J204)</f>
        <v>0</v>
      </c>
      <c r="K200" s="67" t="s">
        <v>276</v>
      </c>
      <c r="L200" s="15">
        <f>F200-'[1]Сравнение'!F199</f>
        <v>0</v>
      </c>
    </row>
    <row r="201" spans="1:12" ht="15.75" customHeight="1">
      <c r="A201" s="11">
        <f>B201-'[1]Сравнение'!B200</f>
        <v>0</v>
      </c>
      <c r="B201" s="7" t="s">
        <v>277</v>
      </c>
      <c r="C201" s="62"/>
      <c r="D201" s="25" t="s">
        <v>22</v>
      </c>
      <c r="E201" s="29">
        <f>F201+G201+H201+I201+J201</f>
        <v>0</v>
      </c>
      <c r="F201" s="29">
        <v>0</v>
      </c>
      <c r="G201" s="29"/>
      <c r="H201" s="29">
        <v>0</v>
      </c>
      <c r="I201" s="29">
        <v>0</v>
      </c>
      <c r="J201" s="29">
        <v>0</v>
      </c>
      <c r="K201" s="68"/>
      <c r="L201" s="15">
        <f>F201-'[1]Сравнение'!F200</f>
        <v>0</v>
      </c>
    </row>
    <row r="202" spans="1:12" ht="15.75" customHeight="1">
      <c r="A202" s="11">
        <f>B202-'[1]Сравнение'!B201</f>
        <v>0</v>
      </c>
      <c r="B202" s="7" t="s">
        <v>278</v>
      </c>
      <c r="C202" s="62"/>
      <c r="D202" s="25" t="s">
        <v>23</v>
      </c>
      <c r="E202" s="29">
        <f>F202+G202+H202+I202+J202</f>
        <v>0</v>
      </c>
      <c r="F202" s="29">
        <v>0</v>
      </c>
      <c r="G202" s="29"/>
      <c r="H202" s="29">
        <v>0</v>
      </c>
      <c r="I202" s="29">
        <v>0</v>
      </c>
      <c r="J202" s="29">
        <v>0</v>
      </c>
      <c r="K202" s="68"/>
      <c r="L202" s="15">
        <f>F202-'[1]Сравнение'!F201</f>
        <v>0</v>
      </c>
    </row>
    <row r="203" spans="1:12" ht="15.75" customHeight="1">
      <c r="A203" s="11">
        <f>B203-'[1]Сравнение'!B202</f>
        <v>0</v>
      </c>
      <c r="B203" s="7" t="s">
        <v>279</v>
      </c>
      <c r="C203" s="62"/>
      <c r="D203" s="25" t="s">
        <v>25</v>
      </c>
      <c r="E203" s="29">
        <f>F203+G203+H203+I203+J203</f>
        <v>0</v>
      </c>
      <c r="F203" s="29">
        <v>0</v>
      </c>
      <c r="G203" s="29"/>
      <c r="H203" s="29">
        <v>0</v>
      </c>
      <c r="I203" s="29">
        <v>0</v>
      </c>
      <c r="J203" s="29">
        <v>0</v>
      </c>
      <c r="K203" s="68"/>
      <c r="L203" s="15">
        <f>F203-'[1]Сравнение'!F202</f>
        <v>0</v>
      </c>
    </row>
    <row r="204" spans="1:12" ht="15.75" customHeight="1">
      <c r="A204" s="11">
        <f>B204-'[1]Сравнение'!B203</f>
        <v>0</v>
      </c>
      <c r="B204" s="21" t="s">
        <v>280</v>
      </c>
      <c r="C204" s="62"/>
      <c r="D204" s="25" t="s">
        <v>26</v>
      </c>
      <c r="E204" s="29">
        <f>F204+G204+H204+I204+J204</f>
        <v>12488</v>
      </c>
      <c r="F204" s="29">
        <v>1068</v>
      </c>
      <c r="G204" s="29"/>
      <c r="H204" s="29">
        <v>0</v>
      </c>
      <c r="I204" s="29">
        <v>11420</v>
      </c>
      <c r="J204" s="29">
        <v>0</v>
      </c>
      <c r="K204" s="68"/>
      <c r="L204" s="15">
        <f>F204-'[1]Сравнение'!F203</f>
        <v>0</v>
      </c>
    </row>
    <row r="205" spans="1:12" ht="15.75" customHeight="1">
      <c r="A205" s="11">
        <f>B205-'[1]Сравнение'!B204</f>
        <v>0</v>
      </c>
      <c r="B205" s="7" t="s">
        <v>281</v>
      </c>
      <c r="C205" s="63"/>
      <c r="D205" s="25" t="s">
        <v>282</v>
      </c>
      <c r="E205" s="29">
        <f>F205+G205+H205+I205+J205</f>
        <v>0</v>
      </c>
      <c r="F205" s="29">
        <v>0</v>
      </c>
      <c r="G205" s="29"/>
      <c r="H205" s="29">
        <v>0</v>
      </c>
      <c r="I205" s="29">
        <v>0</v>
      </c>
      <c r="J205" s="29">
        <v>0</v>
      </c>
      <c r="K205" s="69"/>
      <c r="L205" s="15">
        <f>F205-'[1]Сравнение'!F204</f>
        <v>0</v>
      </c>
    </row>
    <row r="206" spans="1:12" ht="15.75" customHeight="1">
      <c r="A206" s="11">
        <f>B206-'[1]Сравнение'!B205</f>
        <v>0</v>
      </c>
      <c r="B206" s="7" t="s">
        <v>283</v>
      </c>
      <c r="C206" s="61" t="s">
        <v>284</v>
      </c>
      <c r="D206" s="13" t="s">
        <v>30</v>
      </c>
      <c r="E206" s="23">
        <f>SUM(E207:E210)</f>
        <v>595.4300000000001</v>
      </c>
      <c r="F206" s="23">
        <f>SUM(F207:F210)</f>
        <v>34</v>
      </c>
      <c r="G206" s="23"/>
      <c r="H206" s="23">
        <f>SUM(H207:H210)</f>
        <v>0</v>
      </c>
      <c r="I206" s="23">
        <f>SUM(I207:I210)</f>
        <v>561.4300000000001</v>
      </c>
      <c r="J206" s="23">
        <f>SUM(J207:J210)</f>
        <v>0</v>
      </c>
      <c r="K206" s="67" t="s">
        <v>213</v>
      </c>
      <c r="L206" s="15">
        <f>F206-'[1]Сравнение'!F205</f>
        <v>0</v>
      </c>
    </row>
    <row r="207" spans="1:12" ht="15.75" customHeight="1">
      <c r="A207" s="11">
        <f>B207-'[1]Сравнение'!B206</f>
        <v>0</v>
      </c>
      <c r="B207" s="7" t="s">
        <v>285</v>
      </c>
      <c r="C207" s="62"/>
      <c r="D207" s="25" t="s">
        <v>22</v>
      </c>
      <c r="E207" s="29">
        <f>F207+G207+H207+I207+J207</f>
        <v>260.43</v>
      </c>
      <c r="F207" s="29">
        <v>0</v>
      </c>
      <c r="G207" s="29"/>
      <c r="H207" s="29">
        <v>0</v>
      </c>
      <c r="I207" s="29">
        <v>260.43</v>
      </c>
      <c r="J207" s="29">
        <v>0</v>
      </c>
      <c r="K207" s="68"/>
      <c r="L207" s="15">
        <f>F207-'[1]Сравнение'!F206</f>
        <v>0</v>
      </c>
    </row>
    <row r="208" spans="1:12" ht="15.75" customHeight="1">
      <c r="A208" s="11">
        <f>B208-'[1]Сравнение'!B207</f>
        <v>0</v>
      </c>
      <c r="B208" s="21" t="s">
        <v>286</v>
      </c>
      <c r="C208" s="62"/>
      <c r="D208" s="25" t="s">
        <v>23</v>
      </c>
      <c r="E208" s="29">
        <f>F208+G208+H208+I208+J208</f>
        <v>0</v>
      </c>
      <c r="F208" s="29">
        <v>0</v>
      </c>
      <c r="G208" s="29"/>
      <c r="H208" s="29">
        <v>0</v>
      </c>
      <c r="I208" s="29">
        <v>0</v>
      </c>
      <c r="J208" s="29">
        <v>0</v>
      </c>
      <c r="K208" s="68"/>
      <c r="L208" s="15">
        <f>F208-'[1]Сравнение'!F207</f>
        <v>0</v>
      </c>
    </row>
    <row r="209" spans="1:12" ht="15.75" customHeight="1">
      <c r="A209" s="11">
        <f>B209-'[1]Сравнение'!B208</f>
        <v>0</v>
      </c>
      <c r="B209" s="7" t="s">
        <v>287</v>
      </c>
      <c r="C209" s="62"/>
      <c r="D209" s="25" t="s">
        <v>25</v>
      </c>
      <c r="E209" s="29">
        <f>F209+G209+H209+I209+J209</f>
        <v>0</v>
      </c>
      <c r="F209" s="29">
        <v>0</v>
      </c>
      <c r="G209" s="29"/>
      <c r="H209" s="29">
        <v>0</v>
      </c>
      <c r="I209" s="29">
        <v>0</v>
      </c>
      <c r="J209" s="29">
        <v>0</v>
      </c>
      <c r="K209" s="68"/>
      <c r="L209" s="15">
        <f>F209-'[1]Сравнение'!F208</f>
        <v>0</v>
      </c>
    </row>
    <row r="210" spans="1:12" ht="15.75" customHeight="1">
      <c r="A210" s="11">
        <f>B210-'[1]Сравнение'!B209</f>
        <v>0</v>
      </c>
      <c r="B210" s="7" t="s">
        <v>288</v>
      </c>
      <c r="C210" s="62"/>
      <c r="D210" s="25" t="s">
        <v>26</v>
      </c>
      <c r="E210" s="29">
        <f>F210+G210+H210+I210+J210</f>
        <v>335</v>
      </c>
      <c r="F210" s="29">
        <v>34</v>
      </c>
      <c r="G210" s="29"/>
      <c r="H210" s="29">
        <v>0</v>
      </c>
      <c r="I210" s="29">
        <v>301</v>
      </c>
      <c r="J210" s="29">
        <v>0</v>
      </c>
      <c r="K210" s="68"/>
      <c r="L210" s="15">
        <f>F210-'[1]Сравнение'!F209</f>
        <v>0</v>
      </c>
    </row>
    <row r="211" spans="1:12" s="34" customFormat="1" ht="15.75" customHeight="1">
      <c r="A211" s="11">
        <f>B211-'[1]Сравнение'!B210</f>
        <v>0</v>
      </c>
      <c r="B211" s="7" t="s">
        <v>289</v>
      </c>
      <c r="C211" s="61" t="s">
        <v>290</v>
      </c>
      <c r="D211" s="13" t="s">
        <v>30</v>
      </c>
      <c r="E211" s="23">
        <f>SUM(E212:E215)</f>
        <v>2923</v>
      </c>
      <c r="F211" s="23">
        <f>SUM(F212:F215)</f>
        <v>292</v>
      </c>
      <c r="G211" s="23"/>
      <c r="H211" s="23">
        <f>SUM(H212:H215)</f>
        <v>0</v>
      </c>
      <c r="I211" s="23">
        <f>SUM(I212:I215)</f>
        <v>2631</v>
      </c>
      <c r="J211" s="23">
        <f>SUM(J212:J215)</f>
        <v>0</v>
      </c>
      <c r="K211" s="67" t="s">
        <v>234</v>
      </c>
      <c r="L211" s="15">
        <f>F211-'[1]Сравнение'!F210</f>
        <v>0</v>
      </c>
    </row>
    <row r="212" spans="1:12" s="34" customFormat="1" ht="15.75" customHeight="1">
      <c r="A212" s="11">
        <f>B212-'[1]Сравнение'!B211</f>
        <v>0</v>
      </c>
      <c r="B212" s="21" t="s">
        <v>291</v>
      </c>
      <c r="C212" s="62"/>
      <c r="D212" s="25" t="s">
        <v>22</v>
      </c>
      <c r="E212" s="29">
        <f>F212+G212+H212+I212+J212</f>
        <v>0</v>
      </c>
      <c r="F212" s="29">
        <v>0</v>
      </c>
      <c r="G212" s="29"/>
      <c r="H212" s="29">
        <v>0</v>
      </c>
      <c r="I212" s="29">
        <v>0</v>
      </c>
      <c r="J212" s="29">
        <v>0</v>
      </c>
      <c r="K212" s="68"/>
      <c r="L212" s="15">
        <f>F212-'[1]Сравнение'!F211</f>
        <v>0</v>
      </c>
    </row>
    <row r="213" spans="1:12" s="34" customFormat="1" ht="15.75" customHeight="1">
      <c r="A213" s="11">
        <f>B213-'[1]Сравнение'!B212</f>
        <v>0</v>
      </c>
      <c r="B213" s="7" t="s">
        <v>292</v>
      </c>
      <c r="C213" s="62"/>
      <c r="D213" s="25" t="s">
        <v>23</v>
      </c>
      <c r="E213" s="29">
        <f>F213+G213+H213+I213+J213</f>
        <v>0</v>
      </c>
      <c r="F213" s="29">
        <v>0</v>
      </c>
      <c r="G213" s="29"/>
      <c r="H213" s="29">
        <v>0</v>
      </c>
      <c r="I213" s="29">
        <v>0</v>
      </c>
      <c r="J213" s="29">
        <v>0</v>
      </c>
      <c r="K213" s="68"/>
      <c r="L213" s="15">
        <f>F213-'[1]Сравнение'!F212</f>
        <v>0</v>
      </c>
    </row>
    <row r="214" spans="1:12" s="34" customFormat="1" ht="15.75" customHeight="1">
      <c r="A214" s="11">
        <f>B214-'[1]Сравнение'!B213</f>
        <v>0</v>
      </c>
      <c r="B214" s="7" t="s">
        <v>293</v>
      </c>
      <c r="C214" s="62"/>
      <c r="D214" s="25" t="s">
        <v>25</v>
      </c>
      <c r="E214" s="29">
        <f>F214+G214+H214+I214+J214</f>
        <v>450</v>
      </c>
      <c r="F214" s="29">
        <v>45</v>
      </c>
      <c r="G214" s="29"/>
      <c r="H214" s="29">
        <v>0</v>
      </c>
      <c r="I214" s="29">
        <v>405</v>
      </c>
      <c r="J214" s="29">
        <v>0</v>
      </c>
      <c r="K214" s="68"/>
      <c r="L214" s="15">
        <f>F214-'[1]Сравнение'!F213</f>
        <v>0</v>
      </c>
    </row>
    <row r="215" spans="1:12" s="34" customFormat="1" ht="15.75" customHeight="1">
      <c r="A215" s="11">
        <f>B215-'[1]Сравнение'!B214</f>
        <v>0</v>
      </c>
      <c r="B215" s="7" t="s">
        <v>294</v>
      </c>
      <c r="C215" s="62"/>
      <c r="D215" s="25" t="s">
        <v>26</v>
      </c>
      <c r="E215" s="29">
        <f>F215+G215+H215+I215+J215</f>
        <v>2473</v>
      </c>
      <c r="F215" s="29">
        <v>247</v>
      </c>
      <c r="G215" s="29"/>
      <c r="H215" s="29">
        <v>0</v>
      </c>
      <c r="I215" s="29">
        <v>2226</v>
      </c>
      <c r="J215" s="29">
        <v>0</v>
      </c>
      <c r="K215" s="68"/>
      <c r="L215" s="15">
        <f>F215-'[1]Сравнение'!F214</f>
        <v>0</v>
      </c>
    </row>
    <row r="216" spans="1:12" s="34" customFormat="1" ht="15.75" customHeight="1">
      <c r="A216" s="11">
        <f>B216-'[1]Сравнение'!B215</f>
        <v>0</v>
      </c>
      <c r="B216" s="21" t="s">
        <v>295</v>
      </c>
      <c r="C216" s="61" t="s">
        <v>296</v>
      </c>
      <c r="D216" s="13" t="s">
        <v>30</v>
      </c>
      <c r="E216" s="23">
        <f>SUM(E217:E220)</f>
        <v>651.1700000000001</v>
      </c>
      <c r="F216" s="23">
        <f>SUM(F217:F220)</f>
        <v>381.17</v>
      </c>
      <c r="G216" s="23"/>
      <c r="H216" s="23">
        <f>SUM(H217:H220)</f>
        <v>0</v>
      </c>
      <c r="I216" s="23">
        <f>SUM(I217:I220)</f>
        <v>270</v>
      </c>
      <c r="J216" s="23">
        <f>SUM(J217:J220)</f>
        <v>0</v>
      </c>
      <c r="K216" s="67" t="s">
        <v>297</v>
      </c>
      <c r="L216" s="15">
        <f>F216-'[1]Сравнение'!F215</f>
        <v>0</v>
      </c>
    </row>
    <row r="217" spans="1:12" s="34" customFormat="1" ht="15.75" customHeight="1">
      <c r="A217" s="11">
        <f>B217-'[1]Сравнение'!B216</f>
        <v>0</v>
      </c>
      <c r="B217" s="7" t="s">
        <v>298</v>
      </c>
      <c r="C217" s="62"/>
      <c r="D217" s="25" t="s">
        <v>22</v>
      </c>
      <c r="E217" s="29">
        <f>F217+G217+H217+I217+J217</f>
        <v>351.17</v>
      </c>
      <c r="F217" s="29">
        <v>351.17</v>
      </c>
      <c r="G217" s="29"/>
      <c r="H217" s="29">
        <v>0</v>
      </c>
      <c r="I217" s="29">
        <v>0</v>
      </c>
      <c r="J217" s="29">
        <v>0</v>
      </c>
      <c r="K217" s="68"/>
      <c r="L217" s="15">
        <f>F217-'[1]Сравнение'!F216</f>
        <v>0</v>
      </c>
    </row>
    <row r="218" spans="1:12" s="34" customFormat="1" ht="15.75" customHeight="1">
      <c r="A218" s="11">
        <f>B218-'[1]Сравнение'!B217</f>
        <v>0</v>
      </c>
      <c r="B218" s="7" t="s">
        <v>299</v>
      </c>
      <c r="C218" s="62"/>
      <c r="D218" s="25" t="s">
        <v>23</v>
      </c>
      <c r="E218" s="29">
        <f>F218+G218+H218+I218+J218</f>
        <v>300</v>
      </c>
      <c r="F218" s="29">
        <v>30</v>
      </c>
      <c r="G218" s="29"/>
      <c r="H218" s="29">
        <v>0</v>
      </c>
      <c r="I218" s="29">
        <v>270</v>
      </c>
      <c r="J218" s="29">
        <v>0</v>
      </c>
      <c r="K218" s="68"/>
      <c r="L218" s="15">
        <f>F218-'[1]Сравнение'!F217</f>
        <v>0</v>
      </c>
    </row>
    <row r="219" spans="1:12" s="34" customFormat="1" ht="15.75" customHeight="1">
      <c r="A219" s="11">
        <f>B219-'[1]Сравнение'!B218</f>
        <v>0</v>
      </c>
      <c r="B219" s="7" t="s">
        <v>300</v>
      </c>
      <c r="C219" s="62"/>
      <c r="D219" s="25" t="s">
        <v>25</v>
      </c>
      <c r="E219" s="29">
        <f>F219+G219+H219+I219+J219</f>
        <v>0</v>
      </c>
      <c r="F219" s="29">
        <v>0</v>
      </c>
      <c r="G219" s="29"/>
      <c r="H219" s="29">
        <v>0</v>
      </c>
      <c r="I219" s="29">
        <v>0</v>
      </c>
      <c r="J219" s="29">
        <v>0</v>
      </c>
      <c r="K219" s="68"/>
      <c r="L219" s="15">
        <f>F219-'[1]Сравнение'!F218</f>
        <v>0</v>
      </c>
    </row>
    <row r="220" spans="1:12" s="34" customFormat="1" ht="15.75" customHeight="1">
      <c r="A220" s="11">
        <f>B220-'[1]Сравнение'!B219</f>
        <v>0</v>
      </c>
      <c r="B220" s="21" t="s">
        <v>301</v>
      </c>
      <c r="C220" s="62"/>
      <c r="D220" s="25" t="s">
        <v>26</v>
      </c>
      <c r="E220" s="29">
        <f>F220+G220+H220+I220+J220</f>
        <v>0</v>
      </c>
      <c r="F220" s="29">
        <v>0</v>
      </c>
      <c r="G220" s="29"/>
      <c r="H220" s="29">
        <v>0</v>
      </c>
      <c r="I220" s="29">
        <v>0</v>
      </c>
      <c r="J220" s="29">
        <v>0</v>
      </c>
      <c r="K220" s="68"/>
      <c r="L220" s="15">
        <f>F220-'[1]Сравнение'!F219</f>
        <v>0</v>
      </c>
    </row>
    <row r="221" spans="1:12" s="34" customFormat="1" ht="15.75" customHeight="1">
      <c r="A221" s="11">
        <f>B221-'[1]Сравнение'!B220</f>
        <v>0</v>
      </c>
      <c r="B221" s="7" t="s">
        <v>302</v>
      </c>
      <c r="C221" s="61" t="s">
        <v>303</v>
      </c>
      <c r="D221" s="13" t="s">
        <v>30</v>
      </c>
      <c r="E221" s="23">
        <f>SUM(E222:E225)</f>
        <v>100</v>
      </c>
      <c r="F221" s="23">
        <f>SUM(F222:F225)</f>
        <v>10</v>
      </c>
      <c r="G221" s="23"/>
      <c r="H221" s="23">
        <f>SUM(H222:H225)</f>
        <v>0</v>
      </c>
      <c r="I221" s="23">
        <f>SUM(I222:I225)</f>
        <v>90</v>
      </c>
      <c r="J221" s="23">
        <f>SUM(J222:J225)</f>
        <v>0</v>
      </c>
      <c r="K221" s="67" t="s">
        <v>304</v>
      </c>
      <c r="L221" s="15">
        <f>F221-'[1]Сравнение'!F220</f>
        <v>0</v>
      </c>
    </row>
    <row r="222" spans="1:12" s="34" customFormat="1" ht="15.75" customHeight="1">
      <c r="A222" s="11">
        <f>B222-'[1]Сравнение'!B221</f>
        <v>0</v>
      </c>
      <c r="B222" s="7" t="s">
        <v>305</v>
      </c>
      <c r="C222" s="62"/>
      <c r="D222" s="25" t="s">
        <v>22</v>
      </c>
      <c r="E222" s="29">
        <f>F222+G222+H222+I222+J222</f>
        <v>0</v>
      </c>
      <c r="F222" s="29">
        <v>0</v>
      </c>
      <c r="G222" s="29"/>
      <c r="H222" s="29">
        <v>0</v>
      </c>
      <c r="I222" s="29">
        <v>0</v>
      </c>
      <c r="J222" s="29">
        <v>0</v>
      </c>
      <c r="K222" s="68"/>
      <c r="L222" s="15">
        <f>F222-'[1]Сравнение'!F221</f>
        <v>0</v>
      </c>
    </row>
    <row r="223" spans="1:12" s="34" customFormat="1" ht="15.75" customHeight="1">
      <c r="A223" s="11">
        <f>B223-'[1]Сравнение'!B222</f>
        <v>0</v>
      </c>
      <c r="B223" s="7" t="s">
        <v>306</v>
      </c>
      <c r="C223" s="62"/>
      <c r="D223" s="25" t="s">
        <v>23</v>
      </c>
      <c r="E223" s="29">
        <f>F223+G223+H223+I223+J223</f>
        <v>0</v>
      </c>
      <c r="F223" s="29">
        <v>0</v>
      </c>
      <c r="G223" s="29"/>
      <c r="H223" s="29">
        <v>0</v>
      </c>
      <c r="I223" s="29">
        <v>0</v>
      </c>
      <c r="J223" s="29">
        <v>0</v>
      </c>
      <c r="K223" s="68"/>
      <c r="L223" s="15">
        <f>F223-'[1]Сравнение'!F222</f>
        <v>0</v>
      </c>
    </row>
    <row r="224" spans="1:12" s="34" customFormat="1" ht="15.75" customHeight="1">
      <c r="A224" s="11">
        <f>B224-'[1]Сравнение'!B223</f>
        <v>0</v>
      </c>
      <c r="B224" s="21" t="s">
        <v>307</v>
      </c>
      <c r="C224" s="62"/>
      <c r="D224" s="25" t="s">
        <v>25</v>
      </c>
      <c r="E224" s="29">
        <f>F224+G224+H224+I224+J224</f>
        <v>100</v>
      </c>
      <c r="F224" s="29">
        <v>10</v>
      </c>
      <c r="G224" s="29"/>
      <c r="H224" s="29">
        <v>0</v>
      </c>
      <c r="I224" s="29">
        <v>90</v>
      </c>
      <c r="J224" s="29">
        <v>0</v>
      </c>
      <c r="K224" s="68"/>
      <c r="L224" s="15">
        <f>F224-'[1]Сравнение'!F223</f>
        <v>0</v>
      </c>
    </row>
    <row r="225" spans="1:12" s="34" customFormat="1" ht="15.75" customHeight="1">
      <c r="A225" s="11">
        <f>B225-'[1]Сравнение'!B224</f>
        <v>0</v>
      </c>
      <c r="B225" s="7" t="s">
        <v>308</v>
      </c>
      <c r="C225" s="62"/>
      <c r="D225" s="25" t="s">
        <v>26</v>
      </c>
      <c r="E225" s="29">
        <f>F225+G225+H225+I225+J225</f>
        <v>0</v>
      </c>
      <c r="F225" s="29">
        <v>0</v>
      </c>
      <c r="G225" s="29"/>
      <c r="H225" s="29">
        <v>0</v>
      </c>
      <c r="I225" s="29">
        <v>0</v>
      </c>
      <c r="J225" s="29">
        <v>0</v>
      </c>
      <c r="K225" s="68"/>
      <c r="L225" s="15">
        <f>F225-'[1]Сравнение'!F224</f>
        <v>0</v>
      </c>
    </row>
    <row r="226" spans="1:12" s="34" customFormat="1" ht="15.75" customHeight="1">
      <c r="A226" s="11">
        <f>B226-'[1]Сравнение'!B225</f>
        <v>0</v>
      </c>
      <c r="B226" s="7" t="s">
        <v>309</v>
      </c>
      <c r="C226" s="61" t="s">
        <v>310</v>
      </c>
      <c r="D226" s="13" t="s">
        <v>30</v>
      </c>
      <c r="E226" s="23">
        <f>SUM(E227:E230)</f>
        <v>650</v>
      </c>
      <c r="F226" s="23">
        <f>SUM(F227:F230)</f>
        <v>65</v>
      </c>
      <c r="G226" s="23"/>
      <c r="H226" s="23">
        <f>SUM(H227:H230)</f>
        <v>0</v>
      </c>
      <c r="I226" s="23">
        <f>SUM(I227:I230)</f>
        <v>585</v>
      </c>
      <c r="J226" s="23">
        <f>SUM(J227:J230)</f>
        <v>0</v>
      </c>
      <c r="K226" s="67" t="s">
        <v>311</v>
      </c>
      <c r="L226" s="15">
        <f>F226-'[1]Сравнение'!F225</f>
        <v>0</v>
      </c>
    </row>
    <row r="227" spans="1:12" s="34" customFormat="1" ht="15.75" customHeight="1">
      <c r="A227" s="11">
        <f>B227-'[1]Сравнение'!B226</f>
        <v>0</v>
      </c>
      <c r="B227" s="7" t="s">
        <v>312</v>
      </c>
      <c r="C227" s="62"/>
      <c r="D227" s="25" t="s">
        <v>22</v>
      </c>
      <c r="E227" s="29">
        <f>F227+G227+H227+I227+J227</f>
        <v>0</v>
      </c>
      <c r="F227" s="29">
        <v>0</v>
      </c>
      <c r="G227" s="29"/>
      <c r="H227" s="29">
        <v>0</v>
      </c>
      <c r="I227" s="29">
        <v>0</v>
      </c>
      <c r="J227" s="29">
        <v>0</v>
      </c>
      <c r="K227" s="68"/>
      <c r="L227" s="15">
        <f>F227-'[1]Сравнение'!F226</f>
        <v>0</v>
      </c>
    </row>
    <row r="228" spans="1:12" s="34" customFormat="1" ht="15.75" customHeight="1">
      <c r="A228" s="11">
        <f>B228-'[1]Сравнение'!B227</f>
        <v>0</v>
      </c>
      <c r="B228" s="21" t="s">
        <v>313</v>
      </c>
      <c r="C228" s="62"/>
      <c r="D228" s="25" t="s">
        <v>23</v>
      </c>
      <c r="E228" s="29">
        <f>F228+G228+H228+I228+J228</f>
        <v>650</v>
      </c>
      <c r="F228" s="29">
        <v>65</v>
      </c>
      <c r="G228" s="29"/>
      <c r="H228" s="29">
        <v>0</v>
      </c>
      <c r="I228" s="29">
        <v>585</v>
      </c>
      <c r="J228" s="29">
        <v>0</v>
      </c>
      <c r="K228" s="68"/>
      <c r="L228" s="15">
        <f>F228-'[1]Сравнение'!F227</f>
        <v>0</v>
      </c>
    </row>
    <row r="229" spans="1:12" s="34" customFormat="1" ht="15.75" customHeight="1">
      <c r="A229" s="11">
        <f>B229-'[1]Сравнение'!B228</f>
        <v>0</v>
      </c>
      <c r="B229" s="7" t="s">
        <v>314</v>
      </c>
      <c r="C229" s="62"/>
      <c r="D229" s="25" t="s">
        <v>25</v>
      </c>
      <c r="E229" s="29">
        <f>F229+G229+H229+I229+J229</f>
        <v>0</v>
      </c>
      <c r="F229" s="29">
        <v>0</v>
      </c>
      <c r="G229" s="29"/>
      <c r="H229" s="29">
        <v>0</v>
      </c>
      <c r="I229" s="29">
        <v>0</v>
      </c>
      <c r="J229" s="29">
        <v>0</v>
      </c>
      <c r="K229" s="68"/>
      <c r="L229" s="15">
        <f>F229-'[1]Сравнение'!F228</f>
        <v>0</v>
      </c>
    </row>
    <row r="230" spans="1:12" s="34" customFormat="1" ht="15.75" customHeight="1">
      <c r="A230" s="11">
        <f>B230-'[1]Сравнение'!B229</f>
        <v>0</v>
      </c>
      <c r="B230" s="7" t="s">
        <v>315</v>
      </c>
      <c r="C230" s="62"/>
      <c r="D230" s="25" t="s">
        <v>26</v>
      </c>
      <c r="E230" s="29">
        <f>F230+G230+H230+I230+J230</f>
        <v>0</v>
      </c>
      <c r="F230" s="29">
        <v>0</v>
      </c>
      <c r="G230" s="29"/>
      <c r="H230" s="29">
        <v>0</v>
      </c>
      <c r="I230" s="29">
        <v>0</v>
      </c>
      <c r="J230" s="29">
        <v>0</v>
      </c>
      <c r="K230" s="68"/>
      <c r="L230" s="15">
        <f>F230-'[1]Сравнение'!F229</f>
        <v>0</v>
      </c>
    </row>
    <row r="231" spans="1:12" s="34" customFormat="1" ht="15.75" customHeight="1">
      <c r="A231" s="11">
        <f>B231-'[1]Сравнение'!B230</f>
        <v>0</v>
      </c>
      <c r="B231" s="7" t="s">
        <v>316</v>
      </c>
      <c r="C231" s="61" t="s">
        <v>317</v>
      </c>
      <c r="D231" s="13" t="s">
        <v>30</v>
      </c>
      <c r="E231" s="23">
        <f>SUM(E232:E235)</f>
        <v>3292</v>
      </c>
      <c r="F231" s="23">
        <f>SUM(F232:F235)</f>
        <v>40</v>
      </c>
      <c r="G231" s="23"/>
      <c r="H231" s="23">
        <f>SUM(H232:H235)</f>
        <v>0</v>
      </c>
      <c r="I231" s="23">
        <f>SUM(I232:I235)</f>
        <v>3252</v>
      </c>
      <c r="J231" s="23">
        <f>SUM(J232:J235)</f>
        <v>0</v>
      </c>
      <c r="K231" s="67" t="s">
        <v>318</v>
      </c>
      <c r="L231" s="15">
        <f>F231-'[1]Сравнение'!F230</f>
        <v>0</v>
      </c>
    </row>
    <row r="232" spans="1:12" s="34" customFormat="1" ht="15.75" customHeight="1">
      <c r="A232" s="11">
        <f>B232-'[1]Сравнение'!B231</f>
        <v>0</v>
      </c>
      <c r="B232" s="21" t="s">
        <v>319</v>
      </c>
      <c r="C232" s="62"/>
      <c r="D232" s="25" t="s">
        <v>22</v>
      </c>
      <c r="E232" s="29">
        <f>F232+G232+H232+I232+J232</f>
        <v>2892</v>
      </c>
      <c r="F232" s="29">
        <v>0</v>
      </c>
      <c r="G232" s="29"/>
      <c r="H232" s="29">
        <v>0</v>
      </c>
      <c r="I232" s="29">
        <v>2892</v>
      </c>
      <c r="J232" s="29">
        <v>0</v>
      </c>
      <c r="K232" s="68"/>
      <c r="L232" s="15">
        <f>F232-'[1]Сравнение'!F231</f>
        <v>0</v>
      </c>
    </row>
    <row r="233" spans="1:12" s="34" customFormat="1" ht="15.75" customHeight="1">
      <c r="A233" s="11">
        <f>B233-'[1]Сравнение'!B232</f>
        <v>0</v>
      </c>
      <c r="B233" s="7" t="s">
        <v>320</v>
      </c>
      <c r="C233" s="62"/>
      <c r="D233" s="25" t="s">
        <v>23</v>
      </c>
      <c r="E233" s="29">
        <f>F233+G233+H233+I233+J233</f>
        <v>0</v>
      </c>
      <c r="F233" s="29">
        <v>0</v>
      </c>
      <c r="G233" s="29"/>
      <c r="H233" s="29">
        <v>0</v>
      </c>
      <c r="I233" s="29">
        <v>0</v>
      </c>
      <c r="J233" s="29">
        <v>0</v>
      </c>
      <c r="K233" s="68"/>
      <c r="L233" s="15">
        <f>F233-'[1]Сравнение'!F232</f>
        <v>0</v>
      </c>
    </row>
    <row r="234" spans="1:12" s="34" customFormat="1" ht="15.75" customHeight="1">
      <c r="A234" s="11">
        <f>B234-'[1]Сравнение'!B233</f>
        <v>0</v>
      </c>
      <c r="B234" s="7" t="s">
        <v>321</v>
      </c>
      <c r="C234" s="62"/>
      <c r="D234" s="25" t="s">
        <v>25</v>
      </c>
      <c r="E234" s="29">
        <f>F234+G234+H234+I234+J234</f>
        <v>400</v>
      </c>
      <c r="F234" s="29">
        <v>40</v>
      </c>
      <c r="G234" s="29"/>
      <c r="H234" s="29">
        <v>0</v>
      </c>
      <c r="I234" s="29">
        <v>360</v>
      </c>
      <c r="J234" s="29">
        <v>0</v>
      </c>
      <c r="K234" s="68"/>
      <c r="L234" s="15">
        <f>F234-'[1]Сравнение'!F233</f>
        <v>0</v>
      </c>
    </row>
    <row r="235" spans="1:12" s="34" customFormat="1" ht="15.75" customHeight="1">
      <c r="A235" s="11">
        <f>B235-'[1]Сравнение'!B234</f>
        <v>0</v>
      </c>
      <c r="B235" s="7" t="s">
        <v>322</v>
      </c>
      <c r="C235" s="62"/>
      <c r="D235" s="25" t="s">
        <v>26</v>
      </c>
      <c r="E235" s="29">
        <f>F235+G235+H235+I235+J235</f>
        <v>0</v>
      </c>
      <c r="F235" s="29">
        <v>0</v>
      </c>
      <c r="G235" s="29"/>
      <c r="H235" s="29">
        <v>0</v>
      </c>
      <c r="I235" s="29">
        <v>0</v>
      </c>
      <c r="J235" s="29">
        <v>0</v>
      </c>
      <c r="K235" s="68"/>
      <c r="L235" s="15">
        <f>F235-'[1]Сравнение'!F234</f>
        <v>0</v>
      </c>
    </row>
    <row r="236" spans="1:12" ht="15.75" customHeight="1">
      <c r="A236" s="11">
        <f>B236-'[1]Сравнение'!B235</f>
        <v>0</v>
      </c>
      <c r="B236" s="21" t="s">
        <v>323</v>
      </c>
      <c r="C236" s="61" t="s">
        <v>324</v>
      </c>
      <c r="D236" s="13" t="s">
        <v>30</v>
      </c>
      <c r="E236" s="23">
        <f>SUM(E237:E240)</f>
        <v>6235</v>
      </c>
      <c r="F236" s="23">
        <f>SUM(F237:F240)</f>
        <v>623</v>
      </c>
      <c r="G236" s="23"/>
      <c r="H236" s="23">
        <f>SUM(H237:H240)</f>
        <v>0</v>
      </c>
      <c r="I236" s="23">
        <f>SUM(I237:I240)</f>
        <v>5612</v>
      </c>
      <c r="J236" s="23">
        <f>SUM(J237:J240)</f>
        <v>0</v>
      </c>
      <c r="K236" s="67" t="s">
        <v>325</v>
      </c>
      <c r="L236" s="15">
        <f>F236-'[1]Сравнение'!F235</f>
        <v>0</v>
      </c>
    </row>
    <row r="237" spans="1:12" ht="15.75" customHeight="1">
      <c r="A237" s="11">
        <f>B237-'[1]Сравнение'!B236</f>
        <v>0</v>
      </c>
      <c r="B237" s="7" t="s">
        <v>326</v>
      </c>
      <c r="C237" s="62"/>
      <c r="D237" s="25" t="s">
        <v>22</v>
      </c>
      <c r="E237" s="29">
        <f>F237+G237+H237+I237+J237</f>
        <v>0</v>
      </c>
      <c r="F237" s="29">
        <v>0</v>
      </c>
      <c r="G237" s="29"/>
      <c r="H237" s="29">
        <v>0</v>
      </c>
      <c r="I237" s="29">
        <v>0</v>
      </c>
      <c r="J237" s="29">
        <v>0</v>
      </c>
      <c r="K237" s="68"/>
      <c r="L237" s="15">
        <f>F237-'[1]Сравнение'!F236</f>
        <v>0</v>
      </c>
    </row>
    <row r="238" spans="1:12" ht="15.75" customHeight="1">
      <c r="A238" s="11">
        <f>B238-'[1]Сравнение'!B237</f>
        <v>0</v>
      </c>
      <c r="B238" s="7" t="s">
        <v>327</v>
      </c>
      <c r="C238" s="62"/>
      <c r="D238" s="25" t="s">
        <v>23</v>
      </c>
      <c r="E238" s="29">
        <f>F238+G238+H238+I238+J238</f>
        <v>5500</v>
      </c>
      <c r="F238" s="29">
        <v>550</v>
      </c>
      <c r="G238" s="29"/>
      <c r="H238" s="29">
        <v>0</v>
      </c>
      <c r="I238" s="29">
        <v>4950</v>
      </c>
      <c r="J238" s="29">
        <v>0</v>
      </c>
      <c r="K238" s="68"/>
      <c r="L238" s="15">
        <f>F238-'[1]Сравнение'!F237</f>
        <v>0</v>
      </c>
    </row>
    <row r="239" spans="1:12" ht="33.75" customHeight="1">
      <c r="A239" s="11">
        <f>B239-'[1]Сравнение'!B238</f>
        <v>0</v>
      </c>
      <c r="B239" s="7" t="s">
        <v>328</v>
      </c>
      <c r="C239" s="62"/>
      <c r="D239" s="25" t="s">
        <v>25</v>
      </c>
      <c r="E239" s="29">
        <f>F239+G239+H239+I239+J239</f>
        <v>500</v>
      </c>
      <c r="F239" s="29">
        <v>50</v>
      </c>
      <c r="G239" s="29"/>
      <c r="H239" s="29">
        <v>0</v>
      </c>
      <c r="I239" s="29">
        <v>450</v>
      </c>
      <c r="J239" s="29">
        <v>0</v>
      </c>
      <c r="K239" s="68"/>
      <c r="L239" s="15">
        <f>F239-'[1]Сравнение'!F238</f>
        <v>0</v>
      </c>
    </row>
    <row r="240" spans="1:12" ht="35.25" customHeight="1">
      <c r="A240" s="11">
        <f>B240-'[1]Сравнение'!B239</f>
        <v>0</v>
      </c>
      <c r="B240" s="21" t="s">
        <v>329</v>
      </c>
      <c r="C240" s="62"/>
      <c r="D240" s="25" t="s">
        <v>26</v>
      </c>
      <c r="E240" s="29">
        <f>F240+G240+H240+I240+J240</f>
        <v>235</v>
      </c>
      <c r="F240" s="29">
        <v>23</v>
      </c>
      <c r="G240" s="29"/>
      <c r="H240" s="29">
        <v>0</v>
      </c>
      <c r="I240" s="29">
        <v>212</v>
      </c>
      <c r="J240" s="29">
        <v>0</v>
      </c>
      <c r="K240" s="68"/>
      <c r="L240" s="15">
        <f>F240-'[1]Сравнение'!F239</f>
        <v>0</v>
      </c>
    </row>
    <row r="241" spans="1:12" s="34" customFormat="1" ht="15.75" customHeight="1">
      <c r="A241" s="11">
        <f>B241-'[1]Сравнение'!B240</f>
        <v>0</v>
      </c>
      <c r="B241" s="7" t="s">
        <v>330</v>
      </c>
      <c r="C241" s="61" t="s">
        <v>331</v>
      </c>
      <c r="D241" s="13" t="s">
        <v>30</v>
      </c>
      <c r="E241" s="23">
        <f>SUM(E242:E245)</f>
        <v>7892</v>
      </c>
      <c r="F241" s="23">
        <f>SUM(F242:F245)</f>
        <v>789</v>
      </c>
      <c r="G241" s="23"/>
      <c r="H241" s="23">
        <f>SUM(H242:H245)</f>
        <v>0</v>
      </c>
      <c r="I241" s="23">
        <f>SUM(I242:I245)</f>
        <v>7103</v>
      </c>
      <c r="J241" s="23">
        <f>SUM(J242:J245)</f>
        <v>0</v>
      </c>
      <c r="K241" s="67" t="s">
        <v>332</v>
      </c>
      <c r="L241" s="15">
        <f>F241-'[1]Сравнение'!F240</f>
        <v>0</v>
      </c>
    </row>
    <row r="242" spans="1:12" s="34" customFormat="1" ht="15.75" customHeight="1">
      <c r="A242" s="11">
        <f>B242-'[1]Сравнение'!B241</f>
        <v>0</v>
      </c>
      <c r="B242" s="7" t="s">
        <v>333</v>
      </c>
      <c r="C242" s="62"/>
      <c r="D242" s="25" t="s">
        <v>22</v>
      </c>
      <c r="E242" s="29">
        <f>F242+G242+H242+I242+J242</f>
        <v>0</v>
      </c>
      <c r="F242" s="29">
        <v>0</v>
      </c>
      <c r="G242" s="29"/>
      <c r="H242" s="29">
        <v>0</v>
      </c>
      <c r="I242" s="29">
        <v>0</v>
      </c>
      <c r="J242" s="29">
        <v>0</v>
      </c>
      <c r="K242" s="68"/>
      <c r="L242" s="15">
        <f>F242-'[1]Сравнение'!F241</f>
        <v>0</v>
      </c>
    </row>
    <row r="243" spans="1:12" s="34" customFormat="1" ht="15.75" customHeight="1">
      <c r="A243" s="11">
        <f>B243-'[1]Сравнение'!B242</f>
        <v>0</v>
      </c>
      <c r="B243" s="7" t="s">
        <v>334</v>
      </c>
      <c r="C243" s="62"/>
      <c r="D243" s="25" t="s">
        <v>23</v>
      </c>
      <c r="E243" s="29">
        <f>F243+G243+H243+I243+J243</f>
        <v>0</v>
      </c>
      <c r="F243" s="29">
        <v>0</v>
      </c>
      <c r="G243" s="29"/>
      <c r="H243" s="29">
        <v>0</v>
      </c>
      <c r="I243" s="29">
        <v>0</v>
      </c>
      <c r="J243" s="29">
        <v>0</v>
      </c>
      <c r="K243" s="68"/>
      <c r="L243" s="15">
        <f>F243-'[1]Сравнение'!F242</f>
        <v>0</v>
      </c>
    </row>
    <row r="244" spans="1:12" s="34" customFormat="1" ht="15.75" customHeight="1">
      <c r="A244" s="11">
        <f>B244-'[1]Сравнение'!B243</f>
        <v>0</v>
      </c>
      <c r="B244" s="21" t="s">
        <v>335</v>
      </c>
      <c r="C244" s="62"/>
      <c r="D244" s="25" t="s">
        <v>25</v>
      </c>
      <c r="E244" s="29">
        <f>F244+G244+H244+I244+J244</f>
        <v>400</v>
      </c>
      <c r="F244" s="29">
        <v>40</v>
      </c>
      <c r="G244" s="29"/>
      <c r="H244" s="29">
        <v>0</v>
      </c>
      <c r="I244" s="29">
        <v>360</v>
      </c>
      <c r="J244" s="29">
        <v>0</v>
      </c>
      <c r="K244" s="68"/>
      <c r="L244" s="15">
        <f>F244-'[1]Сравнение'!F243</f>
        <v>0</v>
      </c>
    </row>
    <row r="245" spans="1:12" s="34" customFormat="1" ht="15.75" customHeight="1">
      <c r="A245" s="11">
        <f>B245-'[1]Сравнение'!B244</f>
        <v>0</v>
      </c>
      <c r="B245" s="7" t="s">
        <v>336</v>
      </c>
      <c r="C245" s="62"/>
      <c r="D245" s="25" t="s">
        <v>26</v>
      </c>
      <c r="E245" s="29">
        <f>F245+G245+H245+I245+J245</f>
        <v>7492</v>
      </c>
      <c r="F245" s="29">
        <v>749</v>
      </c>
      <c r="G245" s="29"/>
      <c r="H245" s="29">
        <v>0</v>
      </c>
      <c r="I245" s="29">
        <v>6743</v>
      </c>
      <c r="J245" s="29">
        <v>0</v>
      </c>
      <c r="K245" s="68"/>
      <c r="L245" s="15">
        <f>F245-'[1]Сравнение'!F244</f>
        <v>0</v>
      </c>
    </row>
    <row r="246" spans="1:12" s="34" customFormat="1" ht="15.75" customHeight="1">
      <c r="A246" s="11">
        <f>B246-'[1]Сравнение'!B245</f>
        <v>0</v>
      </c>
      <c r="B246" s="7" t="s">
        <v>337</v>
      </c>
      <c r="C246" s="61" t="s">
        <v>338</v>
      </c>
      <c r="D246" s="13" t="s">
        <v>30</v>
      </c>
      <c r="E246" s="23">
        <f>SUM(E247:E250)</f>
        <v>2526</v>
      </c>
      <c r="F246" s="23">
        <f>SUM(F247:F250)</f>
        <v>252</v>
      </c>
      <c r="G246" s="23"/>
      <c r="H246" s="23">
        <f>SUM(H247:H250)</f>
        <v>0</v>
      </c>
      <c r="I246" s="23">
        <f>SUM(I247:I250)</f>
        <v>2274</v>
      </c>
      <c r="J246" s="23">
        <f>SUM(J247:J250)</f>
        <v>0</v>
      </c>
      <c r="K246" s="67" t="s">
        <v>339</v>
      </c>
      <c r="L246" s="15">
        <f>F246-'[1]Сравнение'!F245</f>
        <v>0</v>
      </c>
    </row>
    <row r="247" spans="1:12" s="34" customFormat="1" ht="15.75" customHeight="1">
      <c r="A247" s="11">
        <f>B247-'[1]Сравнение'!B246</f>
        <v>0</v>
      </c>
      <c r="B247" s="7" t="s">
        <v>340</v>
      </c>
      <c r="C247" s="62"/>
      <c r="D247" s="25" t="s">
        <v>22</v>
      </c>
      <c r="E247" s="29">
        <f>F247+G247+H247+I247+J247</f>
        <v>0</v>
      </c>
      <c r="F247" s="29">
        <v>0</v>
      </c>
      <c r="G247" s="29"/>
      <c r="H247" s="29">
        <v>0</v>
      </c>
      <c r="I247" s="29">
        <v>0</v>
      </c>
      <c r="J247" s="29">
        <v>0</v>
      </c>
      <c r="K247" s="68"/>
      <c r="L247" s="15">
        <f>F247-'[1]Сравнение'!F246</f>
        <v>0</v>
      </c>
    </row>
    <row r="248" spans="1:12" s="34" customFormat="1" ht="15.75" customHeight="1">
      <c r="A248" s="11">
        <f>B248-'[1]Сравнение'!B247</f>
        <v>0</v>
      </c>
      <c r="B248" s="21" t="s">
        <v>341</v>
      </c>
      <c r="C248" s="62"/>
      <c r="D248" s="25" t="s">
        <v>23</v>
      </c>
      <c r="E248" s="29">
        <f>F248+G248+H248+I248+J248</f>
        <v>1600</v>
      </c>
      <c r="F248" s="29">
        <v>160</v>
      </c>
      <c r="G248" s="29"/>
      <c r="H248" s="29">
        <v>0</v>
      </c>
      <c r="I248" s="29">
        <v>1440</v>
      </c>
      <c r="J248" s="29">
        <v>0</v>
      </c>
      <c r="K248" s="68"/>
      <c r="L248" s="15">
        <f>F248-'[1]Сравнение'!F247</f>
        <v>0</v>
      </c>
    </row>
    <row r="249" spans="1:12" s="34" customFormat="1" ht="15.75" customHeight="1">
      <c r="A249" s="11">
        <f>B249-'[1]Сравнение'!B248</f>
        <v>0</v>
      </c>
      <c r="B249" s="7" t="s">
        <v>342</v>
      </c>
      <c r="C249" s="62"/>
      <c r="D249" s="25" t="s">
        <v>25</v>
      </c>
      <c r="E249" s="29">
        <f>F249+G249+H249+I249+J249</f>
        <v>0</v>
      </c>
      <c r="F249" s="29">
        <v>0</v>
      </c>
      <c r="G249" s="29"/>
      <c r="H249" s="29">
        <v>0</v>
      </c>
      <c r="I249" s="29">
        <v>0</v>
      </c>
      <c r="J249" s="29">
        <v>0</v>
      </c>
      <c r="K249" s="68"/>
      <c r="L249" s="15">
        <f>F249-'[1]Сравнение'!F248</f>
        <v>0</v>
      </c>
    </row>
    <row r="250" spans="1:12" s="34" customFormat="1" ht="15.75" customHeight="1">
      <c r="A250" s="11">
        <f>B250-'[1]Сравнение'!B249</f>
        <v>0</v>
      </c>
      <c r="B250" s="7" t="s">
        <v>343</v>
      </c>
      <c r="C250" s="62"/>
      <c r="D250" s="25" t="s">
        <v>26</v>
      </c>
      <c r="E250" s="29">
        <f>F250+G250+H250+I250+J250</f>
        <v>926</v>
      </c>
      <c r="F250" s="29">
        <v>92</v>
      </c>
      <c r="G250" s="29"/>
      <c r="H250" s="29">
        <v>0</v>
      </c>
      <c r="I250" s="29">
        <v>834</v>
      </c>
      <c r="J250" s="29">
        <v>0</v>
      </c>
      <c r="K250" s="68"/>
      <c r="L250" s="15">
        <f>F250-'[1]Сравнение'!F249</f>
        <v>0</v>
      </c>
    </row>
    <row r="251" spans="1:12" s="34" customFormat="1" ht="15.75" customHeight="1">
      <c r="A251" s="11">
        <f>B251-'[1]Сравнение'!B250</f>
        <v>0</v>
      </c>
      <c r="B251" s="7" t="s">
        <v>344</v>
      </c>
      <c r="C251" s="61" t="s">
        <v>345</v>
      </c>
      <c r="D251" s="13" t="s">
        <v>30</v>
      </c>
      <c r="E251" s="23">
        <f>SUM(E252:E255)</f>
        <v>2304.41</v>
      </c>
      <c r="F251" s="23">
        <f>SUM(F252:F255)</f>
        <v>164</v>
      </c>
      <c r="G251" s="23"/>
      <c r="H251" s="23">
        <f>SUM(H252:H255)</f>
        <v>0</v>
      </c>
      <c r="I251" s="23">
        <f>SUM(I252:I255)</f>
        <v>2140.41</v>
      </c>
      <c r="J251" s="23">
        <f>SUM(J252:J255)</f>
        <v>0</v>
      </c>
      <c r="K251" s="67" t="s">
        <v>346</v>
      </c>
      <c r="L251" s="15">
        <f>F251-'[1]Сравнение'!F250</f>
        <v>0</v>
      </c>
    </row>
    <row r="252" spans="1:12" s="34" customFormat="1" ht="15.75" customHeight="1">
      <c r="A252" s="11">
        <f>B252-'[1]Сравнение'!B251</f>
        <v>0</v>
      </c>
      <c r="B252" s="21" t="s">
        <v>347</v>
      </c>
      <c r="C252" s="62"/>
      <c r="D252" s="25" t="s">
        <v>22</v>
      </c>
      <c r="E252" s="29">
        <f>F252+G252+H252+I252+J252</f>
        <v>659.41</v>
      </c>
      <c r="F252" s="29">
        <v>0</v>
      </c>
      <c r="G252" s="29"/>
      <c r="H252" s="29">
        <v>0</v>
      </c>
      <c r="I252" s="29">
        <v>659.41</v>
      </c>
      <c r="J252" s="29">
        <v>0</v>
      </c>
      <c r="K252" s="68"/>
      <c r="L252" s="15">
        <f>F252-'[1]Сравнение'!F251</f>
        <v>0</v>
      </c>
    </row>
    <row r="253" spans="1:12" s="34" customFormat="1" ht="15.75" customHeight="1">
      <c r="A253" s="11">
        <f>B253-'[1]Сравнение'!B252</f>
        <v>0</v>
      </c>
      <c r="B253" s="7" t="s">
        <v>348</v>
      </c>
      <c r="C253" s="62"/>
      <c r="D253" s="25" t="s">
        <v>23</v>
      </c>
      <c r="E253" s="29">
        <f>F253+G253+H253+I253+J253</f>
        <v>0</v>
      </c>
      <c r="F253" s="29">
        <v>0</v>
      </c>
      <c r="G253" s="29"/>
      <c r="H253" s="29">
        <v>0</v>
      </c>
      <c r="I253" s="29">
        <v>0</v>
      </c>
      <c r="J253" s="29">
        <v>0</v>
      </c>
      <c r="K253" s="68"/>
      <c r="L253" s="15">
        <f>F253-'[1]Сравнение'!F252</f>
        <v>0</v>
      </c>
    </row>
    <row r="254" spans="1:12" s="34" customFormat="1" ht="15.75" customHeight="1">
      <c r="A254" s="11">
        <f>B254-'[1]Сравнение'!B253</f>
        <v>0</v>
      </c>
      <c r="B254" s="7" t="s">
        <v>349</v>
      </c>
      <c r="C254" s="62"/>
      <c r="D254" s="25" t="s">
        <v>25</v>
      </c>
      <c r="E254" s="29">
        <f>F254+G254+H254+I254+J254</f>
        <v>550</v>
      </c>
      <c r="F254" s="29">
        <v>55</v>
      </c>
      <c r="G254" s="29"/>
      <c r="H254" s="29">
        <v>0</v>
      </c>
      <c r="I254" s="29">
        <v>495</v>
      </c>
      <c r="J254" s="29">
        <v>0</v>
      </c>
      <c r="K254" s="68"/>
      <c r="L254" s="15">
        <f>F254-'[1]Сравнение'!F253</f>
        <v>0</v>
      </c>
    </row>
    <row r="255" spans="1:12" s="34" customFormat="1" ht="15.75" customHeight="1">
      <c r="A255" s="11">
        <f>B255-'[1]Сравнение'!B254</f>
        <v>0</v>
      </c>
      <c r="B255" s="7" t="s">
        <v>350</v>
      </c>
      <c r="C255" s="62"/>
      <c r="D255" s="25" t="s">
        <v>26</v>
      </c>
      <c r="E255" s="29">
        <f>F255+G255+H255+I255+J255</f>
        <v>1095</v>
      </c>
      <c r="F255" s="29">
        <v>109</v>
      </c>
      <c r="G255" s="29"/>
      <c r="H255" s="29">
        <v>0</v>
      </c>
      <c r="I255" s="29">
        <v>986</v>
      </c>
      <c r="J255" s="29">
        <v>0</v>
      </c>
      <c r="K255" s="68"/>
      <c r="L255" s="15">
        <f>F255-'[1]Сравнение'!F254</f>
        <v>0</v>
      </c>
    </row>
    <row r="256" spans="1:12" s="34" customFormat="1" ht="15.75" customHeight="1">
      <c r="A256" s="11">
        <f>B256-'[1]Сравнение'!B255</f>
        <v>0</v>
      </c>
      <c r="B256" s="21" t="s">
        <v>351</v>
      </c>
      <c r="C256" s="61" t="s">
        <v>352</v>
      </c>
      <c r="D256" s="13" t="s">
        <v>30</v>
      </c>
      <c r="E256" s="23">
        <f>SUM(E257:E260)</f>
        <v>820</v>
      </c>
      <c r="F256" s="23">
        <f>SUM(F257:F260)</f>
        <v>82</v>
      </c>
      <c r="G256" s="23"/>
      <c r="H256" s="23">
        <f>SUM(H257:H260)</f>
        <v>0</v>
      </c>
      <c r="I256" s="23">
        <f>SUM(I257:I260)</f>
        <v>738</v>
      </c>
      <c r="J256" s="23">
        <f>SUM(J257:J260)</f>
        <v>0</v>
      </c>
      <c r="K256" s="67" t="s">
        <v>227</v>
      </c>
      <c r="L256" s="15">
        <f>F256-'[1]Сравнение'!F255</f>
        <v>0</v>
      </c>
    </row>
    <row r="257" spans="1:12" s="34" customFormat="1" ht="15.75" customHeight="1">
      <c r="A257" s="11">
        <f>B257-'[1]Сравнение'!B256</f>
        <v>0</v>
      </c>
      <c r="B257" s="7" t="s">
        <v>353</v>
      </c>
      <c r="C257" s="62"/>
      <c r="D257" s="25" t="s">
        <v>22</v>
      </c>
      <c r="E257" s="29">
        <f>F257+H257+I257+J257</f>
        <v>0</v>
      </c>
      <c r="F257" s="29">
        <v>0</v>
      </c>
      <c r="G257" s="29"/>
      <c r="H257" s="29">
        <v>0</v>
      </c>
      <c r="I257" s="29">
        <v>0</v>
      </c>
      <c r="J257" s="29">
        <v>0</v>
      </c>
      <c r="K257" s="68"/>
      <c r="L257" s="15">
        <f>F257-'[1]Сравнение'!F256</f>
        <v>0</v>
      </c>
    </row>
    <row r="258" spans="1:12" s="34" customFormat="1" ht="15.75" customHeight="1">
      <c r="A258" s="11">
        <f>B258-'[1]Сравнение'!B257</f>
        <v>0</v>
      </c>
      <c r="B258" s="7" t="s">
        <v>354</v>
      </c>
      <c r="C258" s="62"/>
      <c r="D258" s="25" t="s">
        <v>23</v>
      </c>
      <c r="E258" s="29">
        <f>F258+H258+I258+J258</f>
        <v>820</v>
      </c>
      <c r="F258" s="29">
        <v>82</v>
      </c>
      <c r="G258" s="29"/>
      <c r="H258" s="29">
        <v>0</v>
      </c>
      <c r="I258" s="29">
        <v>738</v>
      </c>
      <c r="J258" s="29">
        <v>0</v>
      </c>
      <c r="K258" s="68"/>
      <c r="L258" s="15">
        <f>F258-'[1]Сравнение'!F257</f>
        <v>0</v>
      </c>
    </row>
    <row r="259" spans="1:12" s="34" customFormat="1" ht="15.75" customHeight="1">
      <c r="A259" s="11">
        <f>B259-'[1]Сравнение'!B258</f>
        <v>0</v>
      </c>
      <c r="B259" s="7" t="s">
        <v>355</v>
      </c>
      <c r="C259" s="62"/>
      <c r="D259" s="25" t="s">
        <v>25</v>
      </c>
      <c r="E259" s="29">
        <f>F259+H259+I259+J259</f>
        <v>0</v>
      </c>
      <c r="F259" s="29">
        <v>0</v>
      </c>
      <c r="G259" s="29"/>
      <c r="H259" s="29">
        <v>0</v>
      </c>
      <c r="I259" s="29">
        <v>0</v>
      </c>
      <c r="J259" s="29">
        <v>0</v>
      </c>
      <c r="K259" s="68"/>
      <c r="L259" s="15">
        <f>F259-'[1]Сравнение'!F258</f>
        <v>0</v>
      </c>
    </row>
    <row r="260" spans="1:12" s="34" customFormat="1" ht="15.75" customHeight="1">
      <c r="A260" s="11">
        <f>B260-'[1]Сравнение'!B259</f>
        <v>0</v>
      </c>
      <c r="B260" s="21" t="s">
        <v>356</v>
      </c>
      <c r="C260" s="62"/>
      <c r="D260" s="25" t="s">
        <v>26</v>
      </c>
      <c r="E260" s="29">
        <f>F260+H260+I260+J260</f>
        <v>0</v>
      </c>
      <c r="F260" s="29">
        <v>0</v>
      </c>
      <c r="G260" s="29"/>
      <c r="H260" s="29">
        <v>0</v>
      </c>
      <c r="I260" s="29">
        <v>0</v>
      </c>
      <c r="J260" s="29">
        <v>0</v>
      </c>
      <c r="K260" s="68"/>
      <c r="L260" s="15">
        <f>F260-'[1]Сравнение'!F259</f>
        <v>0</v>
      </c>
    </row>
    <row r="261" spans="1:12" s="34" customFormat="1" ht="15.75" customHeight="1">
      <c r="A261" s="11">
        <f>B261-'[1]Сравнение'!B260</f>
        <v>0</v>
      </c>
      <c r="B261" s="7" t="s">
        <v>357</v>
      </c>
      <c r="C261" s="61" t="s">
        <v>358</v>
      </c>
      <c r="D261" s="13" t="s">
        <v>30</v>
      </c>
      <c r="E261" s="23">
        <f>SUM(E262:E265)</f>
        <v>9403</v>
      </c>
      <c r="F261" s="23">
        <f>SUM(F262:F265)</f>
        <v>940</v>
      </c>
      <c r="G261" s="23"/>
      <c r="H261" s="23">
        <f>SUM(H262:H265)</f>
        <v>0</v>
      </c>
      <c r="I261" s="23">
        <f>SUM(I262:I265)</f>
        <v>8463</v>
      </c>
      <c r="J261" s="23">
        <f>SUM(J262:J265)</f>
        <v>0</v>
      </c>
      <c r="K261" s="67" t="s">
        <v>359</v>
      </c>
      <c r="L261" s="15">
        <f>F261-'[1]Сравнение'!F260</f>
        <v>0</v>
      </c>
    </row>
    <row r="262" spans="1:12" s="34" customFormat="1" ht="15.75" customHeight="1">
      <c r="A262" s="11">
        <f>B262-'[1]Сравнение'!B261</f>
        <v>0</v>
      </c>
      <c r="B262" s="7" t="s">
        <v>360</v>
      </c>
      <c r="C262" s="62"/>
      <c r="D262" s="25" t="s">
        <v>22</v>
      </c>
      <c r="E262" s="29">
        <f>F262+H262+I262+J262</f>
        <v>0</v>
      </c>
      <c r="F262" s="29">
        <v>0</v>
      </c>
      <c r="G262" s="29"/>
      <c r="H262" s="29">
        <v>0</v>
      </c>
      <c r="I262" s="29">
        <v>0</v>
      </c>
      <c r="J262" s="29">
        <v>0</v>
      </c>
      <c r="K262" s="68"/>
      <c r="L262" s="15">
        <f>F262-'[1]Сравнение'!F261</f>
        <v>0</v>
      </c>
    </row>
    <row r="263" spans="1:12" s="34" customFormat="1" ht="15.75" customHeight="1">
      <c r="A263" s="11">
        <f>B263-'[1]Сравнение'!B262</f>
        <v>0</v>
      </c>
      <c r="B263" s="7" t="s">
        <v>361</v>
      </c>
      <c r="C263" s="62"/>
      <c r="D263" s="25" t="s">
        <v>23</v>
      </c>
      <c r="E263" s="29">
        <f>F263+H263+I263+J263</f>
        <v>1500</v>
      </c>
      <c r="F263" s="29">
        <v>150</v>
      </c>
      <c r="G263" s="29"/>
      <c r="H263" s="29">
        <v>0</v>
      </c>
      <c r="I263" s="29">
        <v>1350</v>
      </c>
      <c r="J263" s="29">
        <v>0</v>
      </c>
      <c r="K263" s="68"/>
      <c r="L263" s="15">
        <f>F263-'[1]Сравнение'!F262</f>
        <v>0</v>
      </c>
    </row>
    <row r="264" spans="1:12" s="34" customFormat="1" ht="15.75" customHeight="1">
      <c r="A264" s="11">
        <f>B264-'[1]Сравнение'!B263</f>
        <v>0</v>
      </c>
      <c r="B264" s="21" t="s">
        <v>362</v>
      </c>
      <c r="C264" s="62"/>
      <c r="D264" s="25" t="s">
        <v>25</v>
      </c>
      <c r="E264" s="29">
        <f>F264+H264+I264+J264</f>
        <v>1700</v>
      </c>
      <c r="F264" s="29">
        <v>170</v>
      </c>
      <c r="G264" s="29"/>
      <c r="H264" s="29">
        <v>0</v>
      </c>
      <c r="I264" s="29">
        <v>1530</v>
      </c>
      <c r="J264" s="29">
        <v>0</v>
      </c>
      <c r="K264" s="68"/>
      <c r="L264" s="15">
        <f>F264-'[1]Сравнение'!F263</f>
        <v>0</v>
      </c>
    </row>
    <row r="265" spans="1:12" s="34" customFormat="1" ht="15.75" customHeight="1">
      <c r="A265" s="11">
        <f>B265-'[1]Сравнение'!B264</f>
        <v>0</v>
      </c>
      <c r="B265" s="7" t="s">
        <v>363</v>
      </c>
      <c r="C265" s="62"/>
      <c r="D265" s="25" t="s">
        <v>26</v>
      </c>
      <c r="E265" s="29">
        <f>F265+H265+I265+J265</f>
        <v>6203</v>
      </c>
      <c r="F265" s="29">
        <v>620</v>
      </c>
      <c r="G265" s="29"/>
      <c r="H265" s="29">
        <v>0</v>
      </c>
      <c r="I265" s="29">
        <v>5583</v>
      </c>
      <c r="J265" s="29">
        <v>0</v>
      </c>
      <c r="K265" s="68"/>
      <c r="L265" s="15">
        <f>F265-'[1]Сравнение'!F264</f>
        <v>0</v>
      </c>
    </row>
    <row r="266" spans="1:12" ht="15.75" customHeight="1">
      <c r="A266" s="11">
        <f>B266-'[1]Сравнение'!B265</f>
        <v>0</v>
      </c>
      <c r="B266" s="7" t="s">
        <v>364</v>
      </c>
      <c r="C266" s="61" t="s">
        <v>365</v>
      </c>
      <c r="D266" s="13" t="s">
        <v>30</v>
      </c>
      <c r="E266" s="23">
        <f>SUM(E267:E270)</f>
        <v>650</v>
      </c>
      <c r="F266" s="23">
        <f>SUM(F267:F270)</f>
        <v>65</v>
      </c>
      <c r="G266" s="23"/>
      <c r="H266" s="23">
        <f>SUM(H267:H270)</f>
        <v>0</v>
      </c>
      <c r="I266" s="23">
        <f>SUM(I267:I270)</f>
        <v>585</v>
      </c>
      <c r="J266" s="23">
        <f>SUM(J267:J270)</f>
        <v>0</v>
      </c>
      <c r="K266" s="67" t="s">
        <v>304</v>
      </c>
      <c r="L266" s="15">
        <f>F266-'[1]Сравнение'!F265</f>
        <v>0</v>
      </c>
    </row>
    <row r="267" spans="1:12" ht="15.75" customHeight="1">
      <c r="A267" s="11">
        <f>B267-'[1]Сравнение'!B266</f>
        <v>0</v>
      </c>
      <c r="B267" s="7" t="s">
        <v>366</v>
      </c>
      <c r="C267" s="62"/>
      <c r="D267" s="25" t="s">
        <v>22</v>
      </c>
      <c r="E267" s="29">
        <f>F267+H267+I267+J267</f>
        <v>0</v>
      </c>
      <c r="F267" s="29">
        <v>0</v>
      </c>
      <c r="G267" s="29"/>
      <c r="H267" s="29">
        <v>0</v>
      </c>
      <c r="I267" s="29">
        <v>0</v>
      </c>
      <c r="J267" s="29">
        <v>0</v>
      </c>
      <c r="K267" s="68"/>
      <c r="L267" s="15">
        <f>F267-'[1]Сравнение'!F266</f>
        <v>0</v>
      </c>
    </row>
    <row r="268" spans="1:12" ht="15.75" customHeight="1">
      <c r="A268" s="11">
        <f>B268-'[1]Сравнение'!B267</f>
        <v>0</v>
      </c>
      <c r="B268" s="21" t="s">
        <v>367</v>
      </c>
      <c r="C268" s="62"/>
      <c r="D268" s="25" t="s">
        <v>23</v>
      </c>
      <c r="E268" s="29">
        <f>F268+H268+I268+J268</f>
        <v>0</v>
      </c>
      <c r="F268" s="29">
        <v>0</v>
      </c>
      <c r="G268" s="29"/>
      <c r="H268" s="29">
        <v>0</v>
      </c>
      <c r="I268" s="29">
        <v>0</v>
      </c>
      <c r="J268" s="29">
        <v>0</v>
      </c>
      <c r="K268" s="68"/>
      <c r="L268" s="15">
        <f>F268-'[1]Сравнение'!F267</f>
        <v>0</v>
      </c>
    </row>
    <row r="269" spans="1:12" ht="15.75" customHeight="1">
      <c r="A269" s="11">
        <f>B269-'[1]Сравнение'!B268</f>
        <v>0</v>
      </c>
      <c r="B269" s="7" t="s">
        <v>368</v>
      </c>
      <c r="C269" s="62"/>
      <c r="D269" s="25" t="s">
        <v>25</v>
      </c>
      <c r="E269" s="29">
        <f>F269+H269+I269+J269</f>
        <v>650</v>
      </c>
      <c r="F269" s="29">
        <v>65</v>
      </c>
      <c r="G269" s="29"/>
      <c r="H269" s="29">
        <v>0</v>
      </c>
      <c r="I269" s="29">
        <v>585</v>
      </c>
      <c r="J269" s="29">
        <v>0</v>
      </c>
      <c r="K269" s="68"/>
      <c r="L269" s="15">
        <f>F269-'[1]Сравнение'!F268</f>
        <v>0</v>
      </c>
    </row>
    <row r="270" spans="1:12" ht="15.75" customHeight="1">
      <c r="A270" s="11">
        <f>B270-'[1]Сравнение'!B269</f>
        <v>0</v>
      </c>
      <c r="B270" s="7" t="s">
        <v>369</v>
      </c>
      <c r="C270" s="62"/>
      <c r="D270" s="25" t="s">
        <v>26</v>
      </c>
      <c r="E270" s="29">
        <f>F270+H270+I270+J270</f>
        <v>0</v>
      </c>
      <c r="F270" s="29">
        <v>0</v>
      </c>
      <c r="G270" s="29"/>
      <c r="H270" s="29">
        <v>0</v>
      </c>
      <c r="I270" s="29">
        <v>0</v>
      </c>
      <c r="J270" s="29">
        <v>0</v>
      </c>
      <c r="K270" s="68"/>
      <c r="L270" s="15">
        <f>F270-'[1]Сравнение'!F269</f>
        <v>0</v>
      </c>
    </row>
    <row r="271" spans="1:12" ht="15.75" customHeight="1">
      <c r="A271" s="11">
        <f>B271-'[1]Сравнение'!B270</f>
        <v>0</v>
      </c>
      <c r="B271" s="7" t="s">
        <v>370</v>
      </c>
      <c r="C271" s="61" t="s">
        <v>371</v>
      </c>
      <c r="D271" s="13" t="s">
        <v>30</v>
      </c>
      <c r="E271" s="23">
        <f>SUM(E272:E275)</f>
        <v>700</v>
      </c>
      <c r="F271" s="23">
        <f>SUM(F272:F275)</f>
        <v>70</v>
      </c>
      <c r="G271" s="23"/>
      <c r="H271" s="23">
        <f>SUM(H272:H275)</f>
        <v>0</v>
      </c>
      <c r="I271" s="23">
        <f>SUM(I272:I275)</f>
        <v>630</v>
      </c>
      <c r="J271" s="23">
        <f>SUM(J272:J275)</f>
        <v>0</v>
      </c>
      <c r="K271" s="67" t="s">
        <v>372</v>
      </c>
      <c r="L271" s="15">
        <f>F271-'[1]Сравнение'!F270</f>
        <v>0</v>
      </c>
    </row>
    <row r="272" spans="1:12" ht="15.75" customHeight="1">
      <c r="A272" s="11">
        <f>B272-'[1]Сравнение'!B271</f>
        <v>0</v>
      </c>
      <c r="B272" s="21" t="s">
        <v>373</v>
      </c>
      <c r="C272" s="62"/>
      <c r="D272" s="25" t="s">
        <v>22</v>
      </c>
      <c r="E272" s="29">
        <f>F272+H272+I272+J272</f>
        <v>0</v>
      </c>
      <c r="F272" s="29">
        <v>0</v>
      </c>
      <c r="G272" s="29"/>
      <c r="H272" s="29">
        <v>0</v>
      </c>
      <c r="I272" s="29">
        <v>0</v>
      </c>
      <c r="J272" s="29">
        <v>0</v>
      </c>
      <c r="K272" s="68"/>
      <c r="L272" s="15">
        <f>F272-'[1]Сравнение'!F271</f>
        <v>0</v>
      </c>
    </row>
    <row r="273" spans="1:12" ht="15.75" customHeight="1">
      <c r="A273" s="11">
        <f>B273-'[1]Сравнение'!B272</f>
        <v>0</v>
      </c>
      <c r="B273" s="7" t="s">
        <v>374</v>
      </c>
      <c r="C273" s="62"/>
      <c r="D273" s="25" t="s">
        <v>23</v>
      </c>
      <c r="E273" s="29">
        <f>F273+H273+I273+J273</f>
        <v>700</v>
      </c>
      <c r="F273" s="29">
        <v>70</v>
      </c>
      <c r="G273" s="29"/>
      <c r="H273" s="29">
        <v>0</v>
      </c>
      <c r="I273" s="29">
        <v>630</v>
      </c>
      <c r="J273" s="29">
        <v>0</v>
      </c>
      <c r="K273" s="68"/>
      <c r="L273" s="15">
        <f>F273-'[1]Сравнение'!F272</f>
        <v>0</v>
      </c>
    </row>
    <row r="274" spans="1:12" ht="15.75" customHeight="1">
      <c r="A274" s="11">
        <f>B274-'[1]Сравнение'!B273</f>
        <v>0</v>
      </c>
      <c r="B274" s="7" t="s">
        <v>375</v>
      </c>
      <c r="C274" s="62"/>
      <c r="D274" s="25" t="s">
        <v>25</v>
      </c>
      <c r="E274" s="29">
        <f>F274+H274+I274+J274</f>
        <v>0</v>
      </c>
      <c r="F274" s="29">
        <v>0</v>
      </c>
      <c r="G274" s="29"/>
      <c r="H274" s="29">
        <v>0</v>
      </c>
      <c r="I274" s="29">
        <v>0</v>
      </c>
      <c r="J274" s="29">
        <v>0</v>
      </c>
      <c r="K274" s="68"/>
      <c r="L274" s="15">
        <f>F274-'[1]Сравнение'!F273</f>
        <v>0</v>
      </c>
    </row>
    <row r="275" spans="1:12" ht="15.75" customHeight="1">
      <c r="A275" s="11">
        <f>B275-'[1]Сравнение'!B274</f>
        <v>0</v>
      </c>
      <c r="B275" s="7" t="s">
        <v>376</v>
      </c>
      <c r="C275" s="62"/>
      <c r="D275" s="25" t="s">
        <v>26</v>
      </c>
      <c r="E275" s="29">
        <f>F275+H275+I275+J275</f>
        <v>0</v>
      </c>
      <c r="F275" s="29">
        <v>0</v>
      </c>
      <c r="G275" s="29"/>
      <c r="H275" s="29">
        <v>0</v>
      </c>
      <c r="I275" s="29">
        <v>0</v>
      </c>
      <c r="J275" s="29">
        <v>0</v>
      </c>
      <c r="K275" s="68"/>
      <c r="L275" s="15">
        <f>F275-'[1]Сравнение'!F274</f>
        <v>0</v>
      </c>
    </row>
    <row r="276" spans="1:12" ht="15.75" customHeight="1">
      <c r="A276" s="11">
        <f>B276-'[1]Сравнение'!B275</f>
        <v>0</v>
      </c>
      <c r="B276" s="21" t="s">
        <v>377</v>
      </c>
      <c r="C276" s="61" t="s">
        <v>378</v>
      </c>
      <c r="D276" s="13" t="s">
        <v>30</v>
      </c>
      <c r="E276" s="23">
        <f>SUM(E277:E280)</f>
        <v>1026.99</v>
      </c>
      <c r="F276" s="23">
        <f>SUM(F277:F280)</f>
        <v>80</v>
      </c>
      <c r="G276" s="23"/>
      <c r="H276" s="23">
        <f>SUM(H277:H280)</f>
        <v>0</v>
      </c>
      <c r="I276" s="23">
        <f>SUM(I277:I280)</f>
        <v>946.99</v>
      </c>
      <c r="J276" s="23">
        <f>SUM(J277:J280)</f>
        <v>0</v>
      </c>
      <c r="K276" s="67" t="s">
        <v>379</v>
      </c>
      <c r="L276" s="15">
        <f>F276-'[1]Сравнение'!F275</f>
        <v>0</v>
      </c>
    </row>
    <row r="277" spans="1:12" ht="15.75" customHeight="1">
      <c r="A277" s="11">
        <f>B277-'[1]Сравнение'!B276</f>
        <v>0</v>
      </c>
      <c r="B277" s="7" t="s">
        <v>380</v>
      </c>
      <c r="C277" s="62"/>
      <c r="D277" s="25" t="s">
        <v>22</v>
      </c>
      <c r="E277" s="29">
        <f>F277+G277+H277+I277+J277</f>
        <v>226.99</v>
      </c>
      <c r="F277" s="29">
        <v>0</v>
      </c>
      <c r="G277" s="29"/>
      <c r="H277" s="29">
        <v>0</v>
      </c>
      <c r="I277" s="29">
        <v>226.99</v>
      </c>
      <c r="J277" s="29">
        <v>0</v>
      </c>
      <c r="K277" s="68"/>
      <c r="L277" s="15">
        <f>F277-'[1]Сравнение'!F276</f>
        <v>0</v>
      </c>
    </row>
    <row r="278" spans="1:12" ht="15.75" customHeight="1">
      <c r="A278" s="11">
        <f>B278-'[1]Сравнение'!B277</f>
        <v>0</v>
      </c>
      <c r="B278" s="7" t="s">
        <v>381</v>
      </c>
      <c r="C278" s="62"/>
      <c r="D278" s="25" t="s">
        <v>23</v>
      </c>
      <c r="E278" s="29">
        <f>F278+G278+H278+I278+J278</f>
        <v>800</v>
      </c>
      <c r="F278" s="29">
        <v>80</v>
      </c>
      <c r="G278" s="29"/>
      <c r="H278" s="29">
        <v>0</v>
      </c>
      <c r="I278" s="29">
        <v>720</v>
      </c>
      <c r="J278" s="29">
        <v>0</v>
      </c>
      <c r="K278" s="68"/>
      <c r="L278" s="15">
        <f>F278-'[1]Сравнение'!F277</f>
        <v>0</v>
      </c>
    </row>
    <row r="279" spans="1:12" ht="15.75" customHeight="1">
      <c r="A279" s="11">
        <f>B279-'[1]Сравнение'!B278</f>
        <v>0</v>
      </c>
      <c r="B279" s="7" t="s">
        <v>382</v>
      </c>
      <c r="C279" s="62"/>
      <c r="D279" s="25" t="s">
        <v>25</v>
      </c>
      <c r="E279" s="29">
        <f>F279+G279+H279+I279+J279</f>
        <v>0</v>
      </c>
      <c r="F279" s="29">
        <v>0</v>
      </c>
      <c r="G279" s="29"/>
      <c r="H279" s="29">
        <v>0</v>
      </c>
      <c r="I279" s="29">
        <v>0</v>
      </c>
      <c r="J279" s="29">
        <v>0</v>
      </c>
      <c r="K279" s="68"/>
      <c r="L279" s="15">
        <f>F279-'[1]Сравнение'!F278</f>
        <v>0</v>
      </c>
    </row>
    <row r="280" spans="1:12" ht="15.75" customHeight="1">
      <c r="A280" s="11">
        <f>B280-'[1]Сравнение'!B279</f>
        <v>0</v>
      </c>
      <c r="B280" s="21" t="s">
        <v>383</v>
      </c>
      <c r="C280" s="62"/>
      <c r="D280" s="25" t="s">
        <v>26</v>
      </c>
      <c r="E280" s="29">
        <f>F280+G280+H280+I280+J280</f>
        <v>0</v>
      </c>
      <c r="F280" s="29">
        <v>0</v>
      </c>
      <c r="G280" s="29"/>
      <c r="H280" s="29">
        <v>0</v>
      </c>
      <c r="I280" s="29">
        <v>0</v>
      </c>
      <c r="J280" s="29">
        <v>0</v>
      </c>
      <c r="K280" s="68"/>
      <c r="L280" s="15">
        <f>F280-'[1]Сравнение'!F279</f>
        <v>0</v>
      </c>
    </row>
    <row r="281" spans="1:12" ht="15.75" customHeight="1">
      <c r="A281" s="11">
        <f>B281-'[1]Сравнение'!B280</f>
        <v>0</v>
      </c>
      <c r="B281" s="7" t="s">
        <v>384</v>
      </c>
      <c r="C281" s="61" t="s">
        <v>385</v>
      </c>
      <c r="D281" s="13" t="s">
        <v>30</v>
      </c>
      <c r="E281" s="23">
        <f>SUM(E282:E285)</f>
        <v>1741.5</v>
      </c>
      <c r="F281" s="23">
        <f>SUM(F282:F285)</f>
        <v>97</v>
      </c>
      <c r="G281" s="23"/>
      <c r="H281" s="23">
        <f>SUM(H282:H285)</f>
        <v>0</v>
      </c>
      <c r="I281" s="23">
        <f>SUM(I282:I285)</f>
        <v>1644.5</v>
      </c>
      <c r="J281" s="23">
        <f>SUM(J282:J285)</f>
        <v>0</v>
      </c>
      <c r="K281" s="67" t="s">
        <v>386</v>
      </c>
      <c r="L281" s="15">
        <f>F281-'[1]Сравнение'!F280</f>
        <v>0</v>
      </c>
    </row>
    <row r="282" spans="1:12" ht="15.75" customHeight="1">
      <c r="A282" s="11">
        <f>B282-'[1]Сравнение'!B281</f>
        <v>0</v>
      </c>
      <c r="B282" s="7" t="s">
        <v>387</v>
      </c>
      <c r="C282" s="62"/>
      <c r="D282" s="25" t="s">
        <v>22</v>
      </c>
      <c r="E282" s="29">
        <f>F282+H282+I282+J282</f>
        <v>771.5</v>
      </c>
      <c r="F282" s="29">
        <v>0</v>
      </c>
      <c r="G282" s="29"/>
      <c r="H282" s="29">
        <v>0</v>
      </c>
      <c r="I282" s="29">
        <v>771.5</v>
      </c>
      <c r="J282" s="29">
        <v>0</v>
      </c>
      <c r="K282" s="68"/>
      <c r="L282" s="15">
        <f>F282-'[1]Сравнение'!F281</f>
        <v>0</v>
      </c>
    </row>
    <row r="283" spans="1:12" ht="15.75" customHeight="1">
      <c r="A283" s="11">
        <f>B283-'[1]Сравнение'!B282</f>
        <v>0</v>
      </c>
      <c r="B283" s="7" t="s">
        <v>388</v>
      </c>
      <c r="C283" s="62"/>
      <c r="D283" s="25" t="s">
        <v>23</v>
      </c>
      <c r="E283" s="29">
        <f>F283+H283+I283+J283</f>
        <v>0</v>
      </c>
      <c r="F283" s="29">
        <v>0</v>
      </c>
      <c r="G283" s="29"/>
      <c r="H283" s="29">
        <v>0</v>
      </c>
      <c r="I283" s="29">
        <v>0</v>
      </c>
      <c r="J283" s="29">
        <v>0</v>
      </c>
      <c r="K283" s="68"/>
      <c r="L283" s="15">
        <f>F283-'[1]Сравнение'!F282</f>
        <v>0</v>
      </c>
    </row>
    <row r="284" spans="1:12" ht="15.75" customHeight="1">
      <c r="A284" s="11">
        <f>B284-'[1]Сравнение'!B283</f>
        <v>0</v>
      </c>
      <c r="B284" s="21" t="s">
        <v>389</v>
      </c>
      <c r="C284" s="62"/>
      <c r="D284" s="25" t="s">
        <v>25</v>
      </c>
      <c r="E284" s="29">
        <f>F284+H284+I284+J284</f>
        <v>970</v>
      </c>
      <c r="F284" s="29">
        <v>97</v>
      </c>
      <c r="G284" s="29"/>
      <c r="H284" s="29">
        <v>0</v>
      </c>
      <c r="I284" s="29">
        <v>873</v>
      </c>
      <c r="J284" s="29">
        <v>0</v>
      </c>
      <c r="K284" s="68"/>
      <c r="L284" s="15">
        <f>F284-'[1]Сравнение'!F283</f>
        <v>0</v>
      </c>
    </row>
    <row r="285" spans="1:12" ht="15.75" customHeight="1">
      <c r="A285" s="11">
        <f>B285-'[1]Сравнение'!B284</f>
        <v>0</v>
      </c>
      <c r="B285" s="7" t="s">
        <v>390</v>
      </c>
      <c r="C285" s="62"/>
      <c r="D285" s="25" t="s">
        <v>26</v>
      </c>
      <c r="E285" s="29">
        <f>F285+H285+I285+J285</f>
        <v>0</v>
      </c>
      <c r="F285" s="29">
        <v>0</v>
      </c>
      <c r="G285" s="29"/>
      <c r="H285" s="29">
        <v>0</v>
      </c>
      <c r="I285" s="29">
        <v>0</v>
      </c>
      <c r="J285" s="29">
        <v>0</v>
      </c>
      <c r="K285" s="68"/>
      <c r="L285" s="15">
        <f>F285-'[1]Сравнение'!F284</f>
        <v>0</v>
      </c>
    </row>
    <row r="286" spans="1:12" ht="15.75" customHeight="1">
      <c r="A286" s="11">
        <f>B286-'[1]Сравнение'!B285</f>
        <v>0</v>
      </c>
      <c r="B286" s="7" t="s">
        <v>391</v>
      </c>
      <c r="C286" s="61" t="s">
        <v>392</v>
      </c>
      <c r="D286" s="13" t="s">
        <v>30</v>
      </c>
      <c r="E286" s="23">
        <f>SUM(E287:E290)</f>
        <v>900</v>
      </c>
      <c r="F286" s="23">
        <f>SUM(F287:F290)</f>
        <v>90</v>
      </c>
      <c r="G286" s="23"/>
      <c r="H286" s="23">
        <f>SUM(H287:H290)</f>
        <v>0</v>
      </c>
      <c r="I286" s="23">
        <f>SUM(I287:I290)</f>
        <v>810</v>
      </c>
      <c r="J286" s="23">
        <f>SUM(J287:J290)</f>
        <v>0</v>
      </c>
      <c r="K286" s="67" t="s">
        <v>393</v>
      </c>
      <c r="L286" s="15">
        <f>F286-'[1]Сравнение'!F285</f>
        <v>0</v>
      </c>
    </row>
    <row r="287" spans="1:12" ht="15.75" customHeight="1">
      <c r="A287" s="11">
        <f>B287-'[1]Сравнение'!B286</f>
        <v>0</v>
      </c>
      <c r="B287" s="7" t="s">
        <v>394</v>
      </c>
      <c r="C287" s="62"/>
      <c r="D287" s="25" t="s">
        <v>22</v>
      </c>
      <c r="E287" s="29">
        <f>F287+G287+H287+I287+J287</f>
        <v>0</v>
      </c>
      <c r="F287" s="29">
        <v>0</v>
      </c>
      <c r="G287" s="29"/>
      <c r="H287" s="29">
        <v>0</v>
      </c>
      <c r="I287" s="29">
        <v>0</v>
      </c>
      <c r="J287" s="29">
        <v>0</v>
      </c>
      <c r="K287" s="68"/>
      <c r="L287" s="15">
        <f>F287-'[1]Сравнение'!F286</f>
        <v>0</v>
      </c>
    </row>
    <row r="288" spans="1:12" ht="15.75" customHeight="1">
      <c r="A288" s="11">
        <f>B288-'[1]Сравнение'!B287</f>
        <v>0</v>
      </c>
      <c r="B288" s="21" t="s">
        <v>395</v>
      </c>
      <c r="C288" s="62"/>
      <c r="D288" s="25" t="s">
        <v>23</v>
      </c>
      <c r="E288" s="29">
        <f>F288+G288+H288+I288+J288</f>
        <v>700</v>
      </c>
      <c r="F288" s="29">
        <v>70</v>
      </c>
      <c r="G288" s="29"/>
      <c r="H288" s="29">
        <v>0</v>
      </c>
      <c r="I288" s="29">
        <v>630</v>
      </c>
      <c r="J288" s="29">
        <v>0</v>
      </c>
      <c r="K288" s="68"/>
      <c r="L288" s="15">
        <f>F288-'[1]Сравнение'!F287</f>
        <v>0</v>
      </c>
    </row>
    <row r="289" spans="1:12" ht="15.75" customHeight="1">
      <c r="A289" s="11">
        <f>B289-'[1]Сравнение'!B288</f>
        <v>0</v>
      </c>
      <c r="B289" s="7" t="s">
        <v>396</v>
      </c>
      <c r="C289" s="62"/>
      <c r="D289" s="25" t="s">
        <v>25</v>
      </c>
      <c r="E289" s="29">
        <f>F289+G289+H289+I289+J289</f>
        <v>200</v>
      </c>
      <c r="F289" s="29">
        <v>20</v>
      </c>
      <c r="G289" s="29"/>
      <c r="H289" s="29">
        <v>0</v>
      </c>
      <c r="I289" s="29">
        <v>180</v>
      </c>
      <c r="J289" s="29">
        <v>0</v>
      </c>
      <c r="K289" s="68"/>
      <c r="L289" s="15">
        <f>F289-'[1]Сравнение'!F288</f>
        <v>0</v>
      </c>
    </row>
    <row r="290" spans="1:12" ht="15.75" customHeight="1">
      <c r="A290" s="11">
        <f>B290-'[1]Сравнение'!B289</f>
        <v>0</v>
      </c>
      <c r="B290" s="7" t="s">
        <v>397</v>
      </c>
      <c r="C290" s="62"/>
      <c r="D290" s="25" t="s">
        <v>26</v>
      </c>
      <c r="E290" s="29">
        <f>F290+G290+H290+I290+J290</f>
        <v>0</v>
      </c>
      <c r="F290" s="29">
        <v>0</v>
      </c>
      <c r="G290" s="29"/>
      <c r="H290" s="29">
        <v>0</v>
      </c>
      <c r="I290" s="29">
        <v>0</v>
      </c>
      <c r="J290" s="29">
        <v>0</v>
      </c>
      <c r="K290" s="68"/>
      <c r="L290" s="15">
        <f>F290-'[1]Сравнение'!F289</f>
        <v>0</v>
      </c>
    </row>
    <row r="291" spans="1:12" ht="15.75" customHeight="1">
      <c r="A291" s="11">
        <f>B291-'[1]Сравнение'!B290</f>
        <v>0</v>
      </c>
      <c r="B291" s="7" t="s">
        <v>398</v>
      </c>
      <c r="C291" s="61" t="s">
        <v>399</v>
      </c>
      <c r="D291" s="13" t="s">
        <v>30</v>
      </c>
      <c r="E291" s="23">
        <f>SUM(E292:E295)</f>
        <v>4540</v>
      </c>
      <c r="F291" s="23">
        <f>SUM(F292:F295)</f>
        <v>454</v>
      </c>
      <c r="G291" s="23"/>
      <c r="H291" s="23">
        <f>SUM(H292:H295)</f>
        <v>0</v>
      </c>
      <c r="I291" s="23">
        <f>SUM(I292:I295)</f>
        <v>4086</v>
      </c>
      <c r="J291" s="23">
        <f>SUM(J292:J295)</f>
        <v>0</v>
      </c>
      <c r="K291" s="67" t="s">
        <v>400</v>
      </c>
      <c r="L291" s="15">
        <f>F291-'[1]Сравнение'!F290</f>
        <v>0</v>
      </c>
    </row>
    <row r="292" spans="1:12" ht="15.75" customHeight="1">
      <c r="A292" s="11">
        <f>B292-'[1]Сравнение'!B291</f>
        <v>0</v>
      </c>
      <c r="B292" s="21" t="s">
        <v>401</v>
      </c>
      <c r="C292" s="62"/>
      <c r="D292" s="25" t="s">
        <v>22</v>
      </c>
      <c r="E292" s="29">
        <f>F292+H292+I292+J292</f>
        <v>0</v>
      </c>
      <c r="F292" s="29">
        <v>0</v>
      </c>
      <c r="G292" s="29"/>
      <c r="H292" s="29">
        <v>0</v>
      </c>
      <c r="I292" s="29">
        <v>0</v>
      </c>
      <c r="J292" s="29">
        <v>0</v>
      </c>
      <c r="K292" s="68"/>
      <c r="L292" s="15">
        <f>F292-'[1]Сравнение'!F291</f>
        <v>0</v>
      </c>
    </row>
    <row r="293" spans="1:12" ht="15.75" customHeight="1">
      <c r="A293" s="11">
        <f>B293-'[1]Сравнение'!B292</f>
        <v>0</v>
      </c>
      <c r="B293" s="7" t="s">
        <v>402</v>
      </c>
      <c r="C293" s="62"/>
      <c r="D293" s="25" t="s">
        <v>23</v>
      </c>
      <c r="E293" s="29">
        <f>F293+H293+I293+J293</f>
        <v>1100</v>
      </c>
      <c r="F293" s="29">
        <v>110</v>
      </c>
      <c r="G293" s="29"/>
      <c r="H293" s="29">
        <v>0</v>
      </c>
      <c r="I293" s="29">
        <v>990</v>
      </c>
      <c r="J293" s="29">
        <v>0</v>
      </c>
      <c r="K293" s="68"/>
      <c r="L293" s="15">
        <f>F293-'[1]Сравнение'!F292</f>
        <v>0</v>
      </c>
    </row>
    <row r="294" spans="1:12" ht="15.75" customHeight="1">
      <c r="A294" s="11">
        <f>B294-'[1]Сравнение'!B293</f>
        <v>0</v>
      </c>
      <c r="B294" s="7" t="s">
        <v>403</v>
      </c>
      <c r="C294" s="62"/>
      <c r="D294" s="25" t="s">
        <v>25</v>
      </c>
      <c r="E294" s="29">
        <f>F294+H294+I294+J294</f>
        <v>0</v>
      </c>
      <c r="F294" s="29">
        <v>0</v>
      </c>
      <c r="G294" s="29"/>
      <c r="H294" s="29">
        <v>0</v>
      </c>
      <c r="I294" s="29">
        <v>0</v>
      </c>
      <c r="J294" s="29">
        <v>0</v>
      </c>
      <c r="K294" s="68"/>
      <c r="L294" s="15">
        <f>F294-'[1]Сравнение'!F293</f>
        <v>0</v>
      </c>
    </row>
    <row r="295" spans="1:12" ht="15.75" customHeight="1">
      <c r="A295" s="11">
        <f>B295-'[1]Сравнение'!B294</f>
        <v>0</v>
      </c>
      <c r="B295" s="7" t="s">
        <v>404</v>
      </c>
      <c r="C295" s="62"/>
      <c r="D295" s="25" t="s">
        <v>26</v>
      </c>
      <c r="E295" s="29">
        <f>F295+H295+I295+J295</f>
        <v>3440</v>
      </c>
      <c r="F295" s="29">
        <v>344</v>
      </c>
      <c r="G295" s="29"/>
      <c r="H295" s="29">
        <v>0</v>
      </c>
      <c r="I295" s="29">
        <v>3096</v>
      </c>
      <c r="J295" s="29">
        <v>0</v>
      </c>
      <c r="K295" s="68"/>
      <c r="L295" s="15">
        <f>F295-'[1]Сравнение'!F294</f>
        <v>0</v>
      </c>
    </row>
    <row r="296" spans="1:12" ht="15.75" customHeight="1">
      <c r="A296" s="11">
        <f>B296-'[1]Сравнение'!B295</f>
        <v>0</v>
      </c>
      <c r="B296" s="21" t="s">
        <v>405</v>
      </c>
      <c r="C296" s="61" t="s">
        <v>406</v>
      </c>
      <c r="D296" s="13" t="s">
        <v>30</v>
      </c>
      <c r="E296" s="23">
        <f>SUM(E297:E300)</f>
        <v>400</v>
      </c>
      <c r="F296" s="23">
        <f>SUM(F297:F300)</f>
        <v>40</v>
      </c>
      <c r="G296" s="23"/>
      <c r="H296" s="23">
        <f>SUM(H297:H300)</f>
        <v>0</v>
      </c>
      <c r="I296" s="23">
        <f>SUM(I297:I300)</f>
        <v>360</v>
      </c>
      <c r="J296" s="23">
        <f>SUM(J297:J300)</f>
        <v>0</v>
      </c>
      <c r="K296" s="67" t="s">
        <v>407</v>
      </c>
      <c r="L296" s="15">
        <f>F296-'[1]Сравнение'!F295</f>
        <v>0</v>
      </c>
    </row>
    <row r="297" spans="1:12" ht="15.75" customHeight="1">
      <c r="A297" s="11">
        <f>B297-'[1]Сравнение'!B296</f>
        <v>0</v>
      </c>
      <c r="B297" s="7" t="s">
        <v>408</v>
      </c>
      <c r="C297" s="62"/>
      <c r="D297" s="25" t="s">
        <v>22</v>
      </c>
      <c r="E297" s="29">
        <f>F297+H297+I297+J297</f>
        <v>0</v>
      </c>
      <c r="F297" s="29">
        <v>0</v>
      </c>
      <c r="G297" s="29"/>
      <c r="H297" s="29">
        <v>0</v>
      </c>
      <c r="I297" s="29">
        <v>0</v>
      </c>
      <c r="J297" s="29">
        <v>0</v>
      </c>
      <c r="K297" s="68"/>
      <c r="L297" s="15">
        <f>F297-'[1]Сравнение'!F296</f>
        <v>0</v>
      </c>
    </row>
    <row r="298" spans="1:12" ht="15.75" customHeight="1">
      <c r="A298" s="11">
        <f>B298-'[1]Сравнение'!B297</f>
        <v>0</v>
      </c>
      <c r="B298" s="7" t="s">
        <v>409</v>
      </c>
      <c r="C298" s="62"/>
      <c r="D298" s="25" t="s">
        <v>23</v>
      </c>
      <c r="E298" s="29">
        <f>F298+H298+I298+J298</f>
        <v>0</v>
      </c>
      <c r="F298" s="29">
        <v>0</v>
      </c>
      <c r="G298" s="29"/>
      <c r="H298" s="29">
        <v>0</v>
      </c>
      <c r="I298" s="29">
        <v>0</v>
      </c>
      <c r="J298" s="29">
        <v>0</v>
      </c>
      <c r="K298" s="68"/>
      <c r="L298" s="15">
        <f>F298-'[1]Сравнение'!F297</f>
        <v>0</v>
      </c>
    </row>
    <row r="299" spans="1:12" ht="15.75" customHeight="1">
      <c r="A299" s="11">
        <f>B299-'[1]Сравнение'!B298</f>
        <v>0</v>
      </c>
      <c r="B299" s="7" t="s">
        <v>410</v>
      </c>
      <c r="C299" s="62"/>
      <c r="D299" s="25" t="s">
        <v>25</v>
      </c>
      <c r="E299" s="29">
        <f>F299+H299+I299+J299</f>
        <v>400</v>
      </c>
      <c r="F299" s="29">
        <v>40</v>
      </c>
      <c r="G299" s="29"/>
      <c r="H299" s="29">
        <v>0</v>
      </c>
      <c r="I299" s="29">
        <v>360</v>
      </c>
      <c r="J299" s="29">
        <v>0</v>
      </c>
      <c r="K299" s="68"/>
      <c r="L299" s="15">
        <f>F299-'[1]Сравнение'!F298</f>
        <v>0</v>
      </c>
    </row>
    <row r="300" spans="1:12" ht="15.75" customHeight="1">
      <c r="A300" s="11">
        <f>B300-'[1]Сравнение'!B299</f>
        <v>0</v>
      </c>
      <c r="B300" s="21" t="s">
        <v>411</v>
      </c>
      <c r="C300" s="62"/>
      <c r="D300" s="25" t="s">
        <v>26</v>
      </c>
      <c r="E300" s="29">
        <f>F300+H300+I300+J300</f>
        <v>0</v>
      </c>
      <c r="F300" s="29">
        <v>0</v>
      </c>
      <c r="G300" s="29"/>
      <c r="H300" s="29">
        <v>0</v>
      </c>
      <c r="I300" s="29">
        <v>0</v>
      </c>
      <c r="J300" s="29">
        <v>0</v>
      </c>
      <c r="K300" s="68"/>
      <c r="L300" s="15">
        <f>F300-'[1]Сравнение'!F299</f>
        <v>0</v>
      </c>
    </row>
    <row r="301" spans="1:12" ht="15.75" customHeight="1">
      <c r="A301" s="11">
        <f>B301-'[1]Сравнение'!B300</f>
        <v>0</v>
      </c>
      <c r="B301" s="7" t="s">
        <v>412</v>
      </c>
      <c r="C301" s="61" t="s">
        <v>413</v>
      </c>
      <c r="D301" s="13" t="s">
        <v>30</v>
      </c>
      <c r="E301" s="23">
        <f>SUM(E302:E305)</f>
        <v>6287</v>
      </c>
      <c r="F301" s="23">
        <f>SUM(F302:F305)</f>
        <v>629</v>
      </c>
      <c r="G301" s="23"/>
      <c r="H301" s="23">
        <f>SUM(H302:H305)</f>
        <v>0</v>
      </c>
      <c r="I301" s="23">
        <f>SUM(I302:I305)</f>
        <v>5658</v>
      </c>
      <c r="J301" s="23">
        <f>SUM(J302:J305)</f>
        <v>0</v>
      </c>
      <c r="K301" s="67" t="s">
        <v>414</v>
      </c>
      <c r="L301" s="15">
        <f>F301-'[1]Сравнение'!F300</f>
        <v>0</v>
      </c>
    </row>
    <row r="302" spans="1:12" ht="15.75" customHeight="1">
      <c r="A302" s="11">
        <f>B302-'[1]Сравнение'!B301</f>
        <v>0</v>
      </c>
      <c r="B302" s="7" t="s">
        <v>415</v>
      </c>
      <c r="C302" s="62"/>
      <c r="D302" s="25" t="s">
        <v>22</v>
      </c>
      <c r="E302" s="29">
        <f>F302+H302+I302+J302</f>
        <v>0</v>
      </c>
      <c r="F302" s="29">
        <v>0</v>
      </c>
      <c r="G302" s="29"/>
      <c r="H302" s="29">
        <v>0</v>
      </c>
      <c r="I302" s="29">
        <v>0</v>
      </c>
      <c r="J302" s="29">
        <v>0</v>
      </c>
      <c r="K302" s="68"/>
      <c r="L302" s="15">
        <f>F302-'[1]Сравнение'!F301</f>
        <v>0</v>
      </c>
    </row>
    <row r="303" spans="1:12" ht="15.75" customHeight="1">
      <c r="A303" s="11">
        <f>B303-'[1]Сравнение'!B302</f>
        <v>0</v>
      </c>
      <c r="B303" s="7" t="s">
        <v>416</v>
      </c>
      <c r="C303" s="62"/>
      <c r="D303" s="25" t="s">
        <v>23</v>
      </c>
      <c r="E303" s="29">
        <f>F303+H303+I303+J303</f>
        <v>1950</v>
      </c>
      <c r="F303" s="29">
        <v>195</v>
      </c>
      <c r="G303" s="29"/>
      <c r="H303" s="29">
        <v>0</v>
      </c>
      <c r="I303" s="29">
        <v>1755</v>
      </c>
      <c r="J303" s="29">
        <v>0</v>
      </c>
      <c r="K303" s="68"/>
      <c r="L303" s="15">
        <f>F303-'[1]Сравнение'!F302</f>
        <v>0</v>
      </c>
    </row>
    <row r="304" spans="1:12" ht="15.75" customHeight="1">
      <c r="A304" s="11">
        <f>B304-'[1]Сравнение'!B303</f>
        <v>0</v>
      </c>
      <c r="B304" s="21" t="s">
        <v>417</v>
      </c>
      <c r="C304" s="62"/>
      <c r="D304" s="25" t="s">
        <v>25</v>
      </c>
      <c r="E304" s="29">
        <f>F304+H304+I304+J304</f>
        <v>0</v>
      </c>
      <c r="F304" s="29">
        <v>0</v>
      </c>
      <c r="G304" s="29"/>
      <c r="H304" s="29">
        <v>0</v>
      </c>
      <c r="I304" s="29">
        <v>0</v>
      </c>
      <c r="J304" s="29">
        <v>0</v>
      </c>
      <c r="K304" s="68"/>
      <c r="L304" s="15">
        <f>F304-'[1]Сравнение'!F303</f>
        <v>0</v>
      </c>
    </row>
    <row r="305" spans="1:12" ht="15.75" customHeight="1">
      <c r="A305" s="11">
        <f>B305-'[1]Сравнение'!B304</f>
        <v>0</v>
      </c>
      <c r="B305" s="7" t="s">
        <v>418</v>
      </c>
      <c r="C305" s="62"/>
      <c r="D305" s="25" t="s">
        <v>26</v>
      </c>
      <c r="E305" s="29">
        <f>F305+H305+I305+J305</f>
        <v>4337</v>
      </c>
      <c r="F305" s="29">
        <v>434</v>
      </c>
      <c r="G305" s="29"/>
      <c r="H305" s="29">
        <v>0</v>
      </c>
      <c r="I305" s="29">
        <v>3903</v>
      </c>
      <c r="J305" s="29">
        <v>0</v>
      </c>
      <c r="K305" s="68"/>
      <c r="L305" s="15">
        <f>F305-'[1]Сравнение'!F304</f>
        <v>0</v>
      </c>
    </row>
    <row r="306" spans="1:12" ht="15.75" customHeight="1">
      <c r="A306" s="11">
        <f>B306-'[1]Сравнение'!B305</f>
        <v>0</v>
      </c>
      <c r="B306" s="7" t="s">
        <v>419</v>
      </c>
      <c r="C306" s="61" t="s">
        <v>420</v>
      </c>
      <c r="D306" s="13" t="s">
        <v>30</v>
      </c>
      <c r="E306" s="23">
        <f>SUM(E307:E310)</f>
        <v>579.44</v>
      </c>
      <c r="F306" s="23">
        <f>SUM(F307:F310)</f>
        <v>48</v>
      </c>
      <c r="G306" s="23"/>
      <c r="H306" s="23">
        <f>SUM(H307:H310)</f>
        <v>0</v>
      </c>
      <c r="I306" s="23">
        <f>SUM(I307:I310)</f>
        <v>531.44</v>
      </c>
      <c r="J306" s="23">
        <f>SUM(J307:J310)</f>
        <v>0</v>
      </c>
      <c r="K306" s="67" t="s">
        <v>421</v>
      </c>
      <c r="L306" s="15">
        <f>F306-'[1]Сравнение'!F305</f>
        <v>0</v>
      </c>
    </row>
    <row r="307" spans="1:12" ht="15.75" customHeight="1">
      <c r="A307" s="11">
        <f>B307-'[1]Сравнение'!B306</f>
        <v>0</v>
      </c>
      <c r="B307" s="7" t="s">
        <v>422</v>
      </c>
      <c r="C307" s="62"/>
      <c r="D307" s="25" t="s">
        <v>22</v>
      </c>
      <c r="E307" s="29">
        <f>F307+H307+I307+J307</f>
        <v>99.44</v>
      </c>
      <c r="F307" s="29">
        <v>0</v>
      </c>
      <c r="G307" s="29"/>
      <c r="H307" s="29">
        <v>0</v>
      </c>
      <c r="I307" s="29">
        <v>99.44</v>
      </c>
      <c r="J307" s="29">
        <v>0</v>
      </c>
      <c r="K307" s="68"/>
      <c r="L307" s="15">
        <f>F307-'[1]Сравнение'!F306</f>
        <v>0</v>
      </c>
    </row>
    <row r="308" spans="1:12" ht="15.75" customHeight="1">
      <c r="A308" s="11">
        <f>B308-'[1]Сравнение'!B307</f>
        <v>0</v>
      </c>
      <c r="B308" s="21" t="s">
        <v>423</v>
      </c>
      <c r="C308" s="62"/>
      <c r="D308" s="25" t="s">
        <v>23</v>
      </c>
      <c r="E308" s="29">
        <f>F308+H308+I308+J308</f>
        <v>480</v>
      </c>
      <c r="F308" s="29">
        <v>48</v>
      </c>
      <c r="G308" s="29"/>
      <c r="H308" s="29">
        <v>0</v>
      </c>
      <c r="I308" s="29">
        <v>432</v>
      </c>
      <c r="J308" s="29">
        <v>0</v>
      </c>
      <c r="K308" s="68"/>
      <c r="L308" s="15">
        <f>F308-'[1]Сравнение'!F307</f>
        <v>0</v>
      </c>
    </row>
    <row r="309" spans="1:12" ht="15.75" customHeight="1">
      <c r="A309" s="11">
        <f>B309-'[1]Сравнение'!B308</f>
        <v>0</v>
      </c>
      <c r="B309" s="7" t="s">
        <v>424</v>
      </c>
      <c r="C309" s="62"/>
      <c r="D309" s="25" t="s">
        <v>25</v>
      </c>
      <c r="E309" s="29">
        <f>F309+H309+I309+J309</f>
        <v>0</v>
      </c>
      <c r="F309" s="29">
        <v>0</v>
      </c>
      <c r="G309" s="29"/>
      <c r="H309" s="29">
        <v>0</v>
      </c>
      <c r="I309" s="29">
        <v>0</v>
      </c>
      <c r="J309" s="29">
        <v>0</v>
      </c>
      <c r="K309" s="68"/>
      <c r="L309" s="15">
        <f>F309-'[1]Сравнение'!F308</f>
        <v>0</v>
      </c>
    </row>
    <row r="310" spans="1:12" ht="15.75" customHeight="1">
      <c r="A310" s="11">
        <f>B310-'[1]Сравнение'!B309</f>
        <v>0</v>
      </c>
      <c r="B310" s="7" t="s">
        <v>425</v>
      </c>
      <c r="C310" s="62"/>
      <c r="D310" s="25" t="s">
        <v>26</v>
      </c>
      <c r="E310" s="29">
        <f>F310+H310+I310+J310</f>
        <v>0</v>
      </c>
      <c r="F310" s="29">
        <v>0</v>
      </c>
      <c r="G310" s="29"/>
      <c r="H310" s="29">
        <v>0</v>
      </c>
      <c r="I310" s="29">
        <v>0</v>
      </c>
      <c r="J310" s="29">
        <v>0</v>
      </c>
      <c r="K310" s="68"/>
      <c r="L310" s="15">
        <f>F310-'[1]Сравнение'!F309</f>
        <v>0</v>
      </c>
    </row>
    <row r="311" spans="1:12" ht="15.75" customHeight="1">
      <c r="A311" s="11">
        <f>B311-'[1]Сравнение'!B310</f>
        <v>0</v>
      </c>
      <c r="B311" s="7" t="s">
        <v>426</v>
      </c>
      <c r="C311" s="61" t="s">
        <v>427</v>
      </c>
      <c r="D311" s="13" t="s">
        <v>30</v>
      </c>
      <c r="E311" s="23">
        <f>SUM(E312:E315)</f>
        <v>3663</v>
      </c>
      <c r="F311" s="23">
        <f>SUM(F312:F315)</f>
        <v>364</v>
      </c>
      <c r="G311" s="23"/>
      <c r="H311" s="23">
        <f>SUM(H312:H315)</f>
        <v>0</v>
      </c>
      <c r="I311" s="23">
        <f>SUM(I312:I315)</f>
        <v>3299</v>
      </c>
      <c r="J311" s="23">
        <f>SUM(J312:J315)</f>
        <v>0</v>
      </c>
      <c r="K311" s="67" t="s">
        <v>428</v>
      </c>
      <c r="L311" s="15">
        <f>F311-'[1]Сравнение'!F310</f>
        <v>0</v>
      </c>
    </row>
    <row r="312" spans="1:12" ht="15.75" customHeight="1">
      <c r="A312" s="11">
        <f>B312-'[1]Сравнение'!B311</f>
        <v>0</v>
      </c>
      <c r="B312" s="21" t="s">
        <v>429</v>
      </c>
      <c r="C312" s="62"/>
      <c r="D312" s="25" t="s">
        <v>22</v>
      </c>
      <c r="E312" s="29">
        <f>F312+H312+I312+J312</f>
        <v>31</v>
      </c>
      <c r="F312" s="29">
        <v>0</v>
      </c>
      <c r="G312" s="29"/>
      <c r="H312" s="29">
        <v>0</v>
      </c>
      <c r="I312" s="29">
        <v>31</v>
      </c>
      <c r="J312" s="29">
        <v>0</v>
      </c>
      <c r="K312" s="68"/>
      <c r="L312" s="15">
        <f>F312-'[1]Сравнение'!F311</f>
        <v>0</v>
      </c>
    </row>
    <row r="313" spans="1:12" ht="15.75" customHeight="1">
      <c r="A313" s="11">
        <f>B313-'[1]Сравнение'!B312</f>
        <v>0</v>
      </c>
      <c r="B313" s="7" t="s">
        <v>430</v>
      </c>
      <c r="C313" s="62"/>
      <c r="D313" s="25" t="s">
        <v>23</v>
      </c>
      <c r="E313" s="29">
        <f>F313+H313+I313+J313</f>
        <v>0</v>
      </c>
      <c r="F313" s="29">
        <v>0</v>
      </c>
      <c r="G313" s="29"/>
      <c r="H313" s="29">
        <v>0</v>
      </c>
      <c r="I313" s="29">
        <v>0</v>
      </c>
      <c r="J313" s="29">
        <v>0</v>
      </c>
      <c r="K313" s="68"/>
      <c r="L313" s="15">
        <f>F313-'[1]Сравнение'!F312</f>
        <v>0</v>
      </c>
    </row>
    <row r="314" spans="1:12" ht="15.75" customHeight="1">
      <c r="A314" s="11">
        <f>B314-'[1]Сравнение'!B313</f>
        <v>0</v>
      </c>
      <c r="B314" s="7" t="s">
        <v>431</v>
      </c>
      <c r="C314" s="62"/>
      <c r="D314" s="25" t="s">
        <v>25</v>
      </c>
      <c r="E314" s="29">
        <f>F314+H314+I314+J314</f>
        <v>300</v>
      </c>
      <c r="F314" s="29">
        <v>30</v>
      </c>
      <c r="G314" s="29"/>
      <c r="H314" s="29">
        <v>0</v>
      </c>
      <c r="I314" s="29">
        <v>270</v>
      </c>
      <c r="J314" s="29">
        <v>0</v>
      </c>
      <c r="K314" s="68"/>
      <c r="L314" s="15">
        <f>F314-'[1]Сравнение'!F313</f>
        <v>0</v>
      </c>
    </row>
    <row r="315" spans="1:12" ht="15.75" customHeight="1">
      <c r="A315" s="11">
        <f>B315-'[1]Сравнение'!B314</f>
        <v>0</v>
      </c>
      <c r="B315" s="7" t="s">
        <v>432</v>
      </c>
      <c r="C315" s="62"/>
      <c r="D315" s="25" t="s">
        <v>26</v>
      </c>
      <c r="E315" s="29">
        <f>F315+H315+I315+J315</f>
        <v>3332</v>
      </c>
      <c r="F315" s="29">
        <v>334</v>
      </c>
      <c r="G315" s="29"/>
      <c r="H315" s="29">
        <v>0</v>
      </c>
      <c r="I315" s="29">
        <v>2998</v>
      </c>
      <c r="J315" s="29">
        <v>0</v>
      </c>
      <c r="K315" s="68"/>
      <c r="L315" s="15">
        <f>F315-'[1]Сравнение'!F314</f>
        <v>0</v>
      </c>
    </row>
    <row r="316" spans="1:12" s="34" customFormat="1" ht="15.75" customHeight="1">
      <c r="A316" s="11">
        <f>B316-'[1]Сравнение'!B315</f>
        <v>0</v>
      </c>
      <c r="B316" s="21" t="s">
        <v>433</v>
      </c>
      <c r="C316" s="61" t="s">
        <v>434</v>
      </c>
      <c r="D316" s="13" t="s">
        <v>30</v>
      </c>
      <c r="E316" s="23">
        <f>SUM(E317:E320)</f>
        <v>1854.08</v>
      </c>
      <c r="F316" s="23">
        <f>SUM(F317:F320)</f>
        <v>1044.08</v>
      </c>
      <c r="G316" s="23"/>
      <c r="H316" s="23">
        <f>SUM(H317:H320)</f>
        <v>0</v>
      </c>
      <c r="I316" s="23">
        <f>SUM(I317:I320)</f>
        <v>810</v>
      </c>
      <c r="J316" s="23">
        <f>SUM(J317:J320)</f>
        <v>0</v>
      </c>
      <c r="K316" s="67" t="s">
        <v>435</v>
      </c>
      <c r="L316" s="15">
        <f>F316-'[1]Сравнение'!F315</f>
        <v>0</v>
      </c>
    </row>
    <row r="317" spans="1:12" s="34" customFormat="1" ht="15.75" customHeight="1">
      <c r="A317" s="11">
        <f>B317-'[1]Сравнение'!B316</f>
        <v>0</v>
      </c>
      <c r="B317" s="7" t="s">
        <v>436</v>
      </c>
      <c r="C317" s="62"/>
      <c r="D317" s="25" t="s">
        <v>22</v>
      </c>
      <c r="E317" s="29">
        <f>F317+H317+I317+J317</f>
        <v>954.08</v>
      </c>
      <c r="F317" s="29">
        <v>954.08</v>
      </c>
      <c r="G317" s="29"/>
      <c r="H317" s="29">
        <v>0</v>
      </c>
      <c r="I317" s="29">
        <v>0</v>
      </c>
      <c r="J317" s="29">
        <v>0</v>
      </c>
      <c r="K317" s="68"/>
      <c r="L317" s="15">
        <f>F317-'[1]Сравнение'!F316</f>
        <v>0</v>
      </c>
    </row>
    <row r="318" spans="1:12" s="34" customFormat="1" ht="15.75" customHeight="1">
      <c r="A318" s="11">
        <f>B318-'[1]Сравнение'!B317</f>
        <v>0</v>
      </c>
      <c r="B318" s="7" t="s">
        <v>437</v>
      </c>
      <c r="C318" s="62"/>
      <c r="D318" s="25" t="s">
        <v>23</v>
      </c>
      <c r="E318" s="29">
        <f>F318+H318+I318+J318</f>
        <v>900</v>
      </c>
      <c r="F318" s="29">
        <v>90</v>
      </c>
      <c r="G318" s="29"/>
      <c r="H318" s="29">
        <v>0</v>
      </c>
      <c r="I318" s="29">
        <v>810</v>
      </c>
      <c r="J318" s="29">
        <v>0</v>
      </c>
      <c r="K318" s="68"/>
      <c r="L318" s="15">
        <f>F318-'[1]Сравнение'!F317</f>
        <v>0</v>
      </c>
    </row>
    <row r="319" spans="1:12" s="34" customFormat="1" ht="15.75" customHeight="1">
      <c r="A319" s="11">
        <f>B319-'[1]Сравнение'!B318</f>
        <v>0</v>
      </c>
      <c r="B319" s="7" t="s">
        <v>438</v>
      </c>
      <c r="C319" s="62"/>
      <c r="D319" s="25" t="s">
        <v>25</v>
      </c>
      <c r="E319" s="29">
        <f>F319+H319+I319+J319</f>
        <v>0</v>
      </c>
      <c r="F319" s="29">
        <v>0</v>
      </c>
      <c r="G319" s="29"/>
      <c r="H319" s="29">
        <v>0</v>
      </c>
      <c r="I319" s="29">
        <v>0</v>
      </c>
      <c r="J319" s="29">
        <v>0</v>
      </c>
      <c r="K319" s="68"/>
      <c r="L319" s="15">
        <f>F319-'[1]Сравнение'!F318</f>
        <v>0</v>
      </c>
    </row>
    <row r="320" spans="1:12" s="34" customFormat="1" ht="15.75" customHeight="1">
      <c r="A320" s="11">
        <f>B320-'[1]Сравнение'!B319</f>
        <v>0</v>
      </c>
      <c r="B320" s="21" t="s">
        <v>439</v>
      </c>
      <c r="C320" s="62"/>
      <c r="D320" s="25" t="s">
        <v>26</v>
      </c>
      <c r="E320" s="29">
        <f>F320+H320+I320+J320</f>
        <v>0</v>
      </c>
      <c r="F320" s="29">
        <v>0</v>
      </c>
      <c r="G320" s="29"/>
      <c r="H320" s="29">
        <v>0</v>
      </c>
      <c r="I320" s="29">
        <v>0</v>
      </c>
      <c r="J320" s="29">
        <v>0</v>
      </c>
      <c r="K320" s="68"/>
      <c r="L320" s="15">
        <f>F320-'[1]Сравнение'!F319</f>
        <v>0</v>
      </c>
    </row>
    <row r="321" spans="1:12" s="34" customFormat="1" ht="15.75" customHeight="1">
      <c r="A321" s="11">
        <f>B321-'[1]Сравнение'!B320</f>
        <v>0</v>
      </c>
      <c r="B321" s="7" t="s">
        <v>440</v>
      </c>
      <c r="C321" s="61" t="s">
        <v>441</v>
      </c>
      <c r="D321" s="13" t="s">
        <v>30</v>
      </c>
      <c r="E321" s="23">
        <f>SUM(E322:E325)</f>
        <v>1055.87</v>
      </c>
      <c r="F321" s="23">
        <f>SUM(F322:F325)</f>
        <v>85</v>
      </c>
      <c r="G321" s="23"/>
      <c r="H321" s="23">
        <f>SUM(H322:H325)</f>
        <v>0</v>
      </c>
      <c r="I321" s="23">
        <f>SUM(I322:I325)</f>
        <v>970.87</v>
      </c>
      <c r="J321" s="23">
        <f>SUM(J322:J325)</f>
        <v>0</v>
      </c>
      <c r="K321" s="67" t="s">
        <v>442</v>
      </c>
      <c r="L321" s="15">
        <f>F321-'[1]Сравнение'!F320</f>
        <v>0</v>
      </c>
    </row>
    <row r="322" spans="1:12" s="34" customFormat="1" ht="15.75" customHeight="1">
      <c r="A322" s="11">
        <f>B322-'[1]Сравнение'!B321</f>
        <v>0</v>
      </c>
      <c r="B322" s="7" t="s">
        <v>443</v>
      </c>
      <c r="C322" s="62"/>
      <c r="D322" s="25" t="s">
        <v>22</v>
      </c>
      <c r="E322" s="29">
        <f>SUM(F322:J322)</f>
        <v>205.87</v>
      </c>
      <c r="F322" s="29">
        <v>0</v>
      </c>
      <c r="G322" s="29"/>
      <c r="H322" s="29">
        <v>0</v>
      </c>
      <c r="I322" s="29">
        <v>205.87</v>
      </c>
      <c r="J322" s="29">
        <v>0</v>
      </c>
      <c r="K322" s="68"/>
      <c r="L322" s="15">
        <f>F322-'[1]Сравнение'!F321</f>
        <v>0</v>
      </c>
    </row>
    <row r="323" spans="1:12" s="34" customFormat="1" ht="15.75" customHeight="1">
      <c r="A323" s="11">
        <f>B323-'[1]Сравнение'!B322</f>
        <v>0</v>
      </c>
      <c r="B323" s="7" t="s">
        <v>444</v>
      </c>
      <c r="C323" s="62"/>
      <c r="D323" s="25" t="s">
        <v>23</v>
      </c>
      <c r="E323" s="29">
        <f>SUM(F323:J323)</f>
        <v>0</v>
      </c>
      <c r="F323" s="29">
        <v>0</v>
      </c>
      <c r="G323" s="29"/>
      <c r="H323" s="29">
        <v>0</v>
      </c>
      <c r="I323" s="29">
        <v>0</v>
      </c>
      <c r="J323" s="29">
        <v>0</v>
      </c>
      <c r="K323" s="68"/>
      <c r="L323" s="15">
        <f>F323-'[1]Сравнение'!F322</f>
        <v>0</v>
      </c>
    </row>
    <row r="324" spans="1:12" s="34" customFormat="1" ht="15.75" customHeight="1">
      <c r="A324" s="11">
        <f>B324-'[1]Сравнение'!B323</f>
        <v>0</v>
      </c>
      <c r="B324" s="21" t="s">
        <v>445</v>
      </c>
      <c r="C324" s="62"/>
      <c r="D324" s="25" t="s">
        <v>25</v>
      </c>
      <c r="E324" s="29">
        <f>SUM(F324:J324)</f>
        <v>850</v>
      </c>
      <c r="F324" s="29">
        <v>85</v>
      </c>
      <c r="G324" s="29"/>
      <c r="H324" s="29">
        <v>0</v>
      </c>
      <c r="I324" s="29">
        <v>765</v>
      </c>
      <c r="J324" s="29">
        <v>0</v>
      </c>
      <c r="K324" s="68"/>
      <c r="L324" s="15">
        <f>F324-'[1]Сравнение'!F323</f>
        <v>0</v>
      </c>
    </row>
    <row r="325" spans="1:12" s="34" customFormat="1" ht="15.75" customHeight="1">
      <c r="A325" s="11">
        <f>B325-'[1]Сравнение'!B324</f>
        <v>0</v>
      </c>
      <c r="B325" s="7" t="s">
        <v>446</v>
      </c>
      <c r="C325" s="62"/>
      <c r="D325" s="25" t="s">
        <v>26</v>
      </c>
      <c r="E325" s="29">
        <f>SUM(F325:J325)</f>
        <v>0</v>
      </c>
      <c r="F325" s="29">
        <v>0</v>
      </c>
      <c r="G325" s="29"/>
      <c r="H325" s="29">
        <v>0</v>
      </c>
      <c r="I325" s="29">
        <v>0</v>
      </c>
      <c r="J325" s="29">
        <v>0</v>
      </c>
      <c r="K325" s="68"/>
      <c r="L325" s="15">
        <f>F325-'[1]Сравнение'!F324</f>
        <v>0</v>
      </c>
    </row>
    <row r="326" spans="1:12" s="34" customFormat="1" ht="15.75" customHeight="1">
      <c r="A326" s="11">
        <f>B326-'[1]Сравнение'!B325</f>
        <v>0</v>
      </c>
      <c r="B326" s="7" t="s">
        <v>447</v>
      </c>
      <c r="C326" s="61" t="s">
        <v>448</v>
      </c>
      <c r="D326" s="13" t="s">
        <v>30</v>
      </c>
      <c r="E326" s="23">
        <f>SUM(E327:E330)</f>
        <v>550</v>
      </c>
      <c r="F326" s="23">
        <f>SUM(F327:F330)</f>
        <v>55</v>
      </c>
      <c r="G326" s="23"/>
      <c r="H326" s="23">
        <f>SUM(H327:H330)</f>
        <v>0</v>
      </c>
      <c r="I326" s="23">
        <f>SUM(I327:I330)</f>
        <v>495</v>
      </c>
      <c r="J326" s="23">
        <f>SUM(J327:J330)</f>
        <v>0</v>
      </c>
      <c r="K326" s="67" t="s">
        <v>449</v>
      </c>
      <c r="L326" s="15">
        <f>F326-'[1]Сравнение'!F325</f>
        <v>0</v>
      </c>
    </row>
    <row r="327" spans="1:12" s="34" customFormat="1" ht="15.75" customHeight="1">
      <c r="A327" s="11">
        <f>B327-'[1]Сравнение'!B326</f>
        <v>0</v>
      </c>
      <c r="B327" s="7" t="s">
        <v>450</v>
      </c>
      <c r="C327" s="62"/>
      <c r="D327" s="25" t="s">
        <v>22</v>
      </c>
      <c r="E327" s="29">
        <f>F327+G327+H327+I327+J327</f>
        <v>0</v>
      </c>
      <c r="F327" s="29">
        <v>0</v>
      </c>
      <c r="G327" s="29"/>
      <c r="H327" s="29">
        <v>0</v>
      </c>
      <c r="I327" s="29">
        <v>0</v>
      </c>
      <c r="J327" s="29">
        <v>0</v>
      </c>
      <c r="K327" s="68"/>
      <c r="L327" s="15">
        <f>F327-'[1]Сравнение'!F326</f>
        <v>0</v>
      </c>
    </row>
    <row r="328" spans="1:12" s="34" customFormat="1" ht="15.75" customHeight="1">
      <c r="A328" s="11">
        <f>B328-'[1]Сравнение'!B327</f>
        <v>0</v>
      </c>
      <c r="B328" s="21" t="s">
        <v>451</v>
      </c>
      <c r="C328" s="62"/>
      <c r="D328" s="25" t="s">
        <v>23</v>
      </c>
      <c r="E328" s="29">
        <f>F328+G328+H328+I328+J328</f>
        <v>550</v>
      </c>
      <c r="F328" s="29">
        <v>55</v>
      </c>
      <c r="G328" s="29"/>
      <c r="H328" s="29">
        <v>0</v>
      </c>
      <c r="I328" s="29">
        <v>495</v>
      </c>
      <c r="J328" s="29">
        <v>0</v>
      </c>
      <c r="K328" s="68"/>
      <c r="L328" s="15">
        <f>F328-'[1]Сравнение'!F327</f>
        <v>0</v>
      </c>
    </row>
    <row r="329" spans="1:12" s="34" customFormat="1" ht="15.75" customHeight="1">
      <c r="A329" s="11">
        <f>B329-'[1]Сравнение'!B328</f>
        <v>0</v>
      </c>
      <c r="B329" s="7" t="s">
        <v>452</v>
      </c>
      <c r="C329" s="62"/>
      <c r="D329" s="25" t="s">
        <v>25</v>
      </c>
      <c r="E329" s="29">
        <f>F329+G329+H329+I329+J329</f>
        <v>0</v>
      </c>
      <c r="F329" s="29">
        <v>0</v>
      </c>
      <c r="G329" s="29"/>
      <c r="H329" s="29">
        <v>0</v>
      </c>
      <c r="I329" s="29">
        <v>0</v>
      </c>
      <c r="J329" s="29">
        <v>0</v>
      </c>
      <c r="K329" s="68"/>
      <c r="L329" s="15">
        <f>F329-'[1]Сравнение'!F328</f>
        <v>0</v>
      </c>
    </row>
    <row r="330" spans="1:12" s="34" customFormat="1" ht="15.75" customHeight="1">
      <c r="A330" s="11">
        <f>B330-'[1]Сравнение'!B329</f>
        <v>0</v>
      </c>
      <c r="B330" s="7" t="s">
        <v>453</v>
      </c>
      <c r="C330" s="62"/>
      <c r="D330" s="25" t="s">
        <v>26</v>
      </c>
      <c r="E330" s="29">
        <f>F330+G330+H330+I330+J330</f>
        <v>0</v>
      </c>
      <c r="F330" s="29">
        <v>0</v>
      </c>
      <c r="G330" s="29"/>
      <c r="H330" s="29">
        <v>0</v>
      </c>
      <c r="I330" s="29">
        <v>0</v>
      </c>
      <c r="J330" s="29">
        <v>0</v>
      </c>
      <c r="K330" s="68"/>
      <c r="L330" s="15">
        <f>F330-'[1]Сравнение'!F329</f>
        <v>0</v>
      </c>
    </row>
    <row r="331" spans="1:12" s="34" customFormat="1" ht="15.75" customHeight="1">
      <c r="A331" s="11">
        <f>B331-'[1]Сравнение'!B330</f>
        <v>0</v>
      </c>
      <c r="B331" s="7" t="s">
        <v>454</v>
      </c>
      <c r="C331" s="61" t="s">
        <v>455</v>
      </c>
      <c r="D331" s="13" t="s">
        <v>30</v>
      </c>
      <c r="E331" s="23">
        <f>SUM(E332:E335)</f>
        <v>400</v>
      </c>
      <c r="F331" s="23">
        <f>SUM(F332:F335)</f>
        <v>40</v>
      </c>
      <c r="G331" s="23"/>
      <c r="H331" s="23">
        <f>SUM(H332:H335)</f>
        <v>0</v>
      </c>
      <c r="I331" s="23">
        <f>SUM(I332:I335)</f>
        <v>360</v>
      </c>
      <c r="J331" s="23">
        <f>SUM(J332:J335)</f>
        <v>0</v>
      </c>
      <c r="K331" s="67" t="s">
        <v>456</v>
      </c>
      <c r="L331" s="15">
        <f>F331-'[1]Сравнение'!F330</f>
        <v>0</v>
      </c>
    </row>
    <row r="332" spans="1:12" s="34" customFormat="1" ht="15.75" customHeight="1">
      <c r="A332" s="11">
        <f>B332-'[1]Сравнение'!B331</f>
        <v>0</v>
      </c>
      <c r="B332" s="21" t="s">
        <v>457</v>
      </c>
      <c r="C332" s="62"/>
      <c r="D332" s="25" t="s">
        <v>22</v>
      </c>
      <c r="E332" s="29">
        <f>F332+G332+H332+I332+J332</f>
        <v>0</v>
      </c>
      <c r="F332" s="29">
        <v>0</v>
      </c>
      <c r="G332" s="29"/>
      <c r="H332" s="29">
        <v>0</v>
      </c>
      <c r="I332" s="29">
        <v>0</v>
      </c>
      <c r="J332" s="29">
        <v>0</v>
      </c>
      <c r="K332" s="68"/>
      <c r="L332" s="15">
        <f>F332-'[1]Сравнение'!F331</f>
        <v>0</v>
      </c>
    </row>
    <row r="333" spans="1:12" s="34" customFormat="1" ht="15.75" customHeight="1">
      <c r="A333" s="11">
        <f>B333-'[1]Сравнение'!B332</f>
        <v>0</v>
      </c>
      <c r="B333" s="7" t="s">
        <v>458</v>
      </c>
      <c r="C333" s="62"/>
      <c r="D333" s="25" t="s">
        <v>23</v>
      </c>
      <c r="E333" s="29">
        <f>F333+G333+H333+I333+J333</f>
        <v>400</v>
      </c>
      <c r="F333" s="29">
        <v>40</v>
      </c>
      <c r="G333" s="29"/>
      <c r="H333" s="29">
        <v>0</v>
      </c>
      <c r="I333" s="29">
        <v>360</v>
      </c>
      <c r="J333" s="29">
        <v>0</v>
      </c>
      <c r="K333" s="68"/>
      <c r="L333" s="15">
        <f>F333-'[1]Сравнение'!F332</f>
        <v>0</v>
      </c>
    </row>
    <row r="334" spans="1:12" s="34" customFormat="1" ht="15.75" customHeight="1">
      <c r="A334" s="11">
        <f>B334-'[1]Сравнение'!B333</f>
        <v>0</v>
      </c>
      <c r="B334" s="7" t="s">
        <v>459</v>
      </c>
      <c r="C334" s="62"/>
      <c r="D334" s="25" t="s">
        <v>25</v>
      </c>
      <c r="E334" s="29">
        <f>F334+G334+H334+I334+J334</f>
        <v>0</v>
      </c>
      <c r="F334" s="29">
        <v>0</v>
      </c>
      <c r="G334" s="29"/>
      <c r="H334" s="29">
        <v>0</v>
      </c>
      <c r="I334" s="29">
        <v>0</v>
      </c>
      <c r="J334" s="29">
        <v>0</v>
      </c>
      <c r="K334" s="68"/>
      <c r="L334" s="15">
        <f>F334-'[1]Сравнение'!F333</f>
        <v>0</v>
      </c>
    </row>
    <row r="335" spans="1:12" s="34" customFormat="1" ht="15.75" customHeight="1">
      <c r="A335" s="11">
        <f>B335-'[1]Сравнение'!B334</f>
        <v>0</v>
      </c>
      <c r="B335" s="7" t="s">
        <v>460</v>
      </c>
      <c r="C335" s="62"/>
      <c r="D335" s="25" t="s">
        <v>26</v>
      </c>
      <c r="E335" s="29">
        <f>F335+G335+H335+I335+J335</f>
        <v>0</v>
      </c>
      <c r="F335" s="29">
        <v>0</v>
      </c>
      <c r="G335" s="29"/>
      <c r="H335" s="29">
        <v>0</v>
      </c>
      <c r="I335" s="29">
        <v>0</v>
      </c>
      <c r="J335" s="29">
        <v>0</v>
      </c>
      <c r="K335" s="68"/>
      <c r="L335" s="15">
        <f>F335-'[1]Сравнение'!F334</f>
        <v>0</v>
      </c>
    </row>
    <row r="336" spans="1:12" s="34" customFormat="1" ht="15.75" customHeight="1">
      <c r="A336" s="11">
        <f>B336-'[1]Сравнение'!B335</f>
        <v>0</v>
      </c>
      <c r="B336" s="21" t="s">
        <v>461</v>
      </c>
      <c r="C336" s="61" t="s">
        <v>462</v>
      </c>
      <c r="D336" s="13" t="s">
        <v>30</v>
      </c>
      <c r="E336" s="23">
        <f>SUM(E337:E340)</f>
        <v>4000</v>
      </c>
      <c r="F336" s="23">
        <f>SUM(F337:F340)</f>
        <v>400</v>
      </c>
      <c r="G336" s="23"/>
      <c r="H336" s="23">
        <f>SUM(H337:H340)</f>
        <v>0</v>
      </c>
      <c r="I336" s="23">
        <f>SUM(I337:I340)</f>
        <v>3600</v>
      </c>
      <c r="J336" s="23">
        <f>SUM(J337:J340)</f>
        <v>0</v>
      </c>
      <c r="K336" s="67" t="s">
        <v>463</v>
      </c>
      <c r="L336" s="15">
        <f>F336-'[1]Сравнение'!F335</f>
        <v>0</v>
      </c>
    </row>
    <row r="337" spans="1:12" ht="15.75" customHeight="1">
      <c r="A337" s="11">
        <f>B337-'[1]Сравнение'!B336</f>
        <v>0</v>
      </c>
      <c r="B337" s="7" t="s">
        <v>464</v>
      </c>
      <c r="C337" s="62"/>
      <c r="D337" s="25" t="s">
        <v>22</v>
      </c>
      <c r="E337" s="29">
        <f>F337+H337+I337+J337</f>
        <v>0</v>
      </c>
      <c r="F337" s="29">
        <v>0</v>
      </c>
      <c r="G337" s="29"/>
      <c r="H337" s="29">
        <v>0</v>
      </c>
      <c r="I337" s="29">
        <v>0</v>
      </c>
      <c r="J337" s="29">
        <v>0</v>
      </c>
      <c r="K337" s="68"/>
      <c r="L337" s="15">
        <f>F337-'[1]Сравнение'!F336</f>
        <v>0</v>
      </c>
    </row>
    <row r="338" spans="1:12" ht="15.75" customHeight="1">
      <c r="A338" s="11">
        <f>B338-'[1]Сравнение'!B337</f>
        <v>0</v>
      </c>
      <c r="B338" s="7" t="s">
        <v>465</v>
      </c>
      <c r="C338" s="62"/>
      <c r="D338" s="25" t="s">
        <v>23</v>
      </c>
      <c r="E338" s="29">
        <f>F338+H338+I338+J338</f>
        <v>0</v>
      </c>
      <c r="F338" s="29">
        <v>0</v>
      </c>
      <c r="G338" s="29"/>
      <c r="H338" s="29">
        <v>0</v>
      </c>
      <c r="I338" s="29">
        <v>0</v>
      </c>
      <c r="J338" s="29">
        <v>0</v>
      </c>
      <c r="K338" s="68"/>
      <c r="L338" s="15">
        <f>F338-'[1]Сравнение'!F337</f>
        <v>0</v>
      </c>
    </row>
    <row r="339" spans="1:12" ht="15.75" customHeight="1">
      <c r="A339" s="11">
        <f>B339-'[1]Сравнение'!B338</f>
        <v>0</v>
      </c>
      <c r="B339" s="7" t="s">
        <v>466</v>
      </c>
      <c r="C339" s="62"/>
      <c r="D339" s="25" t="s">
        <v>25</v>
      </c>
      <c r="E339" s="29">
        <f>F339+H339+I339+J339</f>
        <v>550</v>
      </c>
      <c r="F339" s="29">
        <v>55</v>
      </c>
      <c r="G339" s="29"/>
      <c r="H339" s="29">
        <v>0</v>
      </c>
      <c r="I339" s="29">
        <v>495</v>
      </c>
      <c r="J339" s="29">
        <v>0</v>
      </c>
      <c r="K339" s="68"/>
      <c r="L339" s="15">
        <f>F339-'[1]Сравнение'!F338</f>
        <v>0</v>
      </c>
    </row>
    <row r="340" spans="1:12" ht="15.75" customHeight="1">
      <c r="A340" s="11">
        <f>B340-'[1]Сравнение'!B339</f>
        <v>0</v>
      </c>
      <c r="B340" s="21" t="s">
        <v>467</v>
      </c>
      <c r="C340" s="62"/>
      <c r="D340" s="25" t="s">
        <v>26</v>
      </c>
      <c r="E340" s="29">
        <f>F340+H340+I340+J340</f>
        <v>3450</v>
      </c>
      <c r="F340" s="29">
        <v>345</v>
      </c>
      <c r="G340" s="29"/>
      <c r="H340" s="29">
        <v>0</v>
      </c>
      <c r="I340" s="29">
        <v>3105</v>
      </c>
      <c r="J340" s="29">
        <v>0</v>
      </c>
      <c r="K340" s="68"/>
      <c r="L340" s="15">
        <f>F340-'[1]Сравнение'!F339</f>
        <v>0</v>
      </c>
    </row>
    <row r="341" spans="1:12" ht="15.75" customHeight="1">
      <c r="A341" s="11">
        <f>B341-'[1]Сравнение'!B340</f>
        <v>0</v>
      </c>
      <c r="B341" s="7" t="s">
        <v>468</v>
      </c>
      <c r="C341" s="61" t="s">
        <v>469</v>
      </c>
      <c r="D341" s="13" t="s">
        <v>30</v>
      </c>
      <c r="E341" s="23">
        <f>SUM(E342:E345)</f>
        <v>783.34</v>
      </c>
      <c r="F341" s="23">
        <f>SUM(F342:F345)</f>
        <v>55</v>
      </c>
      <c r="G341" s="23"/>
      <c r="H341" s="23">
        <f>SUM(H342:H345)</f>
        <v>0</v>
      </c>
      <c r="I341" s="23">
        <f>SUM(I342:I345)</f>
        <v>728.34</v>
      </c>
      <c r="J341" s="23">
        <f>SUM(J342:J345)</f>
        <v>0</v>
      </c>
      <c r="K341" s="67" t="s">
        <v>470</v>
      </c>
      <c r="L341" s="15">
        <f>F341-'[1]Сравнение'!F340</f>
        <v>0</v>
      </c>
    </row>
    <row r="342" spans="1:12" ht="15.75" customHeight="1">
      <c r="A342" s="11">
        <f>B342-'[1]Сравнение'!B341</f>
        <v>0</v>
      </c>
      <c r="B342" s="7" t="s">
        <v>471</v>
      </c>
      <c r="C342" s="62"/>
      <c r="D342" s="25" t="s">
        <v>22</v>
      </c>
      <c r="E342" s="29">
        <f>F342+H342+I342+J342</f>
        <v>233.34</v>
      </c>
      <c r="F342" s="29">
        <v>0</v>
      </c>
      <c r="G342" s="29"/>
      <c r="H342" s="29">
        <v>0</v>
      </c>
      <c r="I342" s="29">
        <v>233.34</v>
      </c>
      <c r="J342" s="29">
        <v>0</v>
      </c>
      <c r="K342" s="68"/>
      <c r="L342" s="15">
        <f>F342-'[1]Сравнение'!F341</f>
        <v>0</v>
      </c>
    </row>
    <row r="343" spans="1:12" ht="15.75" customHeight="1">
      <c r="A343" s="11">
        <f>B343-'[1]Сравнение'!B342</f>
        <v>0</v>
      </c>
      <c r="B343" s="7" t="s">
        <v>472</v>
      </c>
      <c r="C343" s="62"/>
      <c r="D343" s="25" t="s">
        <v>23</v>
      </c>
      <c r="E343" s="29">
        <f>F343+H343+I343+J343</f>
        <v>0</v>
      </c>
      <c r="F343" s="29">
        <v>0</v>
      </c>
      <c r="G343" s="29"/>
      <c r="H343" s="29">
        <v>0</v>
      </c>
      <c r="I343" s="29">
        <v>0</v>
      </c>
      <c r="J343" s="29">
        <v>0</v>
      </c>
      <c r="K343" s="68"/>
      <c r="L343" s="15">
        <f>F343-'[1]Сравнение'!F342</f>
        <v>0</v>
      </c>
    </row>
    <row r="344" spans="1:12" ht="15.75" customHeight="1">
      <c r="A344" s="11">
        <f>B344-'[1]Сравнение'!B343</f>
        <v>0</v>
      </c>
      <c r="B344" s="21" t="s">
        <v>473</v>
      </c>
      <c r="C344" s="62"/>
      <c r="D344" s="25" t="s">
        <v>25</v>
      </c>
      <c r="E344" s="29">
        <f>F344+H344+I344+J344</f>
        <v>550</v>
      </c>
      <c r="F344" s="29">
        <v>55</v>
      </c>
      <c r="G344" s="29"/>
      <c r="H344" s="29">
        <v>0</v>
      </c>
      <c r="I344" s="29">
        <v>495</v>
      </c>
      <c r="J344" s="29">
        <v>0</v>
      </c>
      <c r="K344" s="68"/>
      <c r="L344" s="15">
        <f>F344-'[1]Сравнение'!F343</f>
        <v>0</v>
      </c>
    </row>
    <row r="345" spans="1:12" ht="15.75" customHeight="1">
      <c r="A345" s="11">
        <f>B345-'[1]Сравнение'!B344</f>
        <v>0</v>
      </c>
      <c r="B345" s="7" t="s">
        <v>474</v>
      </c>
      <c r="C345" s="62"/>
      <c r="D345" s="25" t="s">
        <v>26</v>
      </c>
      <c r="E345" s="29">
        <f>F345+H345+I345+J345</f>
        <v>0</v>
      </c>
      <c r="F345" s="29">
        <v>0</v>
      </c>
      <c r="G345" s="29"/>
      <c r="H345" s="29">
        <v>0</v>
      </c>
      <c r="I345" s="29">
        <v>0</v>
      </c>
      <c r="J345" s="29">
        <v>0</v>
      </c>
      <c r="K345" s="68"/>
      <c r="L345" s="15">
        <f>F345-'[1]Сравнение'!F344</f>
        <v>0</v>
      </c>
    </row>
    <row r="346" spans="1:12" ht="15.75" customHeight="1">
      <c r="A346" s="11">
        <f>B346-'[1]Сравнение'!B345</f>
        <v>0</v>
      </c>
      <c r="B346" s="7" t="s">
        <v>475</v>
      </c>
      <c r="C346" s="61" t="s">
        <v>476</v>
      </c>
      <c r="D346" s="13" t="s">
        <v>30</v>
      </c>
      <c r="E346" s="23">
        <f>SUM(E347:E350)</f>
        <v>601.4300000000001</v>
      </c>
      <c r="F346" s="23">
        <f>SUM(F347:F350)</f>
        <v>20</v>
      </c>
      <c r="G346" s="23"/>
      <c r="H346" s="23">
        <f>SUM(H347:H350)</f>
        <v>0</v>
      </c>
      <c r="I346" s="23">
        <f>SUM(I347:I350)</f>
        <v>581.4300000000001</v>
      </c>
      <c r="J346" s="23">
        <f>SUM(J347:J350)</f>
        <v>0</v>
      </c>
      <c r="K346" s="67" t="s">
        <v>477</v>
      </c>
      <c r="L346" s="15">
        <f>F346-'[1]Сравнение'!F345</f>
        <v>0</v>
      </c>
    </row>
    <row r="347" spans="1:12" ht="15.75" customHeight="1">
      <c r="A347" s="11">
        <f>B347-'[1]Сравнение'!B346</f>
        <v>0</v>
      </c>
      <c r="B347" s="7" t="s">
        <v>478</v>
      </c>
      <c r="C347" s="62"/>
      <c r="D347" s="25" t="s">
        <v>22</v>
      </c>
      <c r="E347" s="29">
        <f>F347+G347+H347+I347+J347</f>
        <v>401.43</v>
      </c>
      <c r="F347" s="29">
        <v>0</v>
      </c>
      <c r="G347" s="29"/>
      <c r="H347" s="29">
        <v>0</v>
      </c>
      <c r="I347" s="29">
        <v>401.43</v>
      </c>
      <c r="J347" s="29">
        <v>0</v>
      </c>
      <c r="K347" s="68"/>
      <c r="L347" s="15">
        <f>F347-'[1]Сравнение'!F346</f>
        <v>0</v>
      </c>
    </row>
    <row r="348" spans="1:12" ht="15.75" customHeight="1">
      <c r="A348" s="11">
        <f>B348-'[1]Сравнение'!B347</f>
        <v>0</v>
      </c>
      <c r="B348" s="21" t="s">
        <v>479</v>
      </c>
      <c r="C348" s="62"/>
      <c r="D348" s="25" t="s">
        <v>23</v>
      </c>
      <c r="E348" s="29">
        <f>F348+G348+H348+I348+J348</f>
        <v>200</v>
      </c>
      <c r="F348" s="29">
        <v>20</v>
      </c>
      <c r="G348" s="29"/>
      <c r="H348" s="29">
        <v>0</v>
      </c>
      <c r="I348" s="29">
        <v>180</v>
      </c>
      <c r="J348" s="29">
        <v>0</v>
      </c>
      <c r="K348" s="68"/>
      <c r="L348" s="15">
        <f>F348-'[1]Сравнение'!F347</f>
        <v>0</v>
      </c>
    </row>
    <row r="349" spans="1:12" ht="15.75" customHeight="1">
      <c r="A349" s="11">
        <f>B349-'[1]Сравнение'!B348</f>
        <v>0</v>
      </c>
      <c r="B349" s="7" t="s">
        <v>480</v>
      </c>
      <c r="C349" s="62"/>
      <c r="D349" s="25" t="s">
        <v>25</v>
      </c>
      <c r="E349" s="29">
        <f>F349+G349+H349+I349+J349</f>
        <v>0</v>
      </c>
      <c r="F349" s="29">
        <v>0</v>
      </c>
      <c r="G349" s="29"/>
      <c r="H349" s="29">
        <v>0</v>
      </c>
      <c r="I349" s="29">
        <v>0</v>
      </c>
      <c r="J349" s="29">
        <v>0</v>
      </c>
      <c r="K349" s="68"/>
      <c r="L349" s="15">
        <f>F349-'[1]Сравнение'!F348</f>
        <v>0</v>
      </c>
    </row>
    <row r="350" spans="1:12" ht="15.75" customHeight="1">
      <c r="A350" s="11">
        <f>B350-'[1]Сравнение'!B349</f>
        <v>0</v>
      </c>
      <c r="B350" s="7" t="s">
        <v>481</v>
      </c>
      <c r="C350" s="62"/>
      <c r="D350" s="25" t="s">
        <v>26</v>
      </c>
      <c r="E350" s="29">
        <f>F350+G350+H350+I350+J350</f>
        <v>0</v>
      </c>
      <c r="F350" s="29">
        <v>0</v>
      </c>
      <c r="G350" s="29"/>
      <c r="H350" s="29">
        <v>0</v>
      </c>
      <c r="I350" s="29">
        <v>0</v>
      </c>
      <c r="J350" s="29">
        <v>0</v>
      </c>
      <c r="K350" s="68"/>
      <c r="L350" s="15">
        <f>F350-'[1]Сравнение'!F349</f>
        <v>0</v>
      </c>
    </row>
    <row r="351" spans="1:12" ht="15.75" customHeight="1">
      <c r="A351" s="11">
        <f>B351-'[1]Сравнение'!B350</f>
        <v>0</v>
      </c>
      <c r="B351" s="7" t="s">
        <v>482</v>
      </c>
      <c r="C351" s="61" t="s">
        <v>483</v>
      </c>
      <c r="D351" s="13" t="s">
        <v>30</v>
      </c>
      <c r="E351" s="23">
        <f>SUM(E352:E355)</f>
        <v>649</v>
      </c>
      <c r="F351" s="23">
        <f>SUM(F352:F355)</f>
        <v>55</v>
      </c>
      <c r="G351" s="23"/>
      <c r="H351" s="23">
        <f>SUM(H352:H355)</f>
        <v>0</v>
      </c>
      <c r="I351" s="23">
        <f>SUM(I352:I355)</f>
        <v>594</v>
      </c>
      <c r="J351" s="23">
        <f>SUM(J352:J355)</f>
        <v>0</v>
      </c>
      <c r="K351" s="67" t="s">
        <v>484</v>
      </c>
      <c r="L351" s="15">
        <f>F351-'[1]Сравнение'!F350</f>
        <v>0</v>
      </c>
    </row>
    <row r="352" spans="1:12" ht="15.75" customHeight="1">
      <c r="A352" s="11">
        <f>B352-'[1]Сравнение'!B351</f>
        <v>0</v>
      </c>
      <c r="B352" s="21" t="s">
        <v>485</v>
      </c>
      <c r="C352" s="62"/>
      <c r="D352" s="25" t="s">
        <v>22</v>
      </c>
      <c r="E352" s="29">
        <f>F352+G352+H352+I352+J352</f>
        <v>99</v>
      </c>
      <c r="F352" s="29">
        <v>0</v>
      </c>
      <c r="G352" s="29"/>
      <c r="H352" s="29">
        <v>0</v>
      </c>
      <c r="I352" s="29">
        <v>99</v>
      </c>
      <c r="J352" s="29">
        <v>0</v>
      </c>
      <c r="K352" s="68"/>
      <c r="L352" s="15">
        <f>F352-'[1]Сравнение'!F351</f>
        <v>0</v>
      </c>
    </row>
    <row r="353" spans="1:12" ht="15.75" customHeight="1">
      <c r="A353" s="11">
        <f>B353-'[1]Сравнение'!B352</f>
        <v>0</v>
      </c>
      <c r="B353" s="7" t="s">
        <v>486</v>
      </c>
      <c r="C353" s="62"/>
      <c r="D353" s="25" t="s">
        <v>23</v>
      </c>
      <c r="E353" s="29">
        <f>F353+G353+H353+I353+J353</f>
        <v>550</v>
      </c>
      <c r="F353" s="29">
        <v>55</v>
      </c>
      <c r="G353" s="29"/>
      <c r="H353" s="29">
        <v>0</v>
      </c>
      <c r="I353" s="29">
        <v>495</v>
      </c>
      <c r="J353" s="29">
        <v>0</v>
      </c>
      <c r="K353" s="68"/>
      <c r="L353" s="15">
        <f>F353-'[1]Сравнение'!F352</f>
        <v>0</v>
      </c>
    </row>
    <row r="354" spans="1:12" ht="15.75" customHeight="1">
      <c r="A354" s="11">
        <f>B354-'[1]Сравнение'!B353</f>
        <v>0</v>
      </c>
      <c r="B354" s="7" t="s">
        <v>487</v>
      </c>
      <c r="C354" s="62"/>
      <c r="D354" s="25" t="s">
        <v>25</v>
      </c>
      <c r="E354" s="29">
        <f>F354+G354+H354+I354+J354</f>
        <v>0</v>
      </c>
      <c r="F354" s="29">
        <v>0</v>
      </c>
      <c r="G354" s="29"/>
      <c r="H354" s="29">
        <v>0</v>
      </c>
      <c r="I354" s="29">
        <v>0</v>
      </c>
      <c r="J354" s="29">
        <v>0</v>
      </c>
      <c r="K354" s="68"/>
      <c r="L354" s="15">
        <f>F354-'[1]Сравнение'!F353</f>
        <v>0</v>
      </c>
    </row>
    <row r="355" spans="1:12" ht="15.75" customHeight="1">
      <c r="A355" s="11">
        <f>B355-'[1]Сравнение'!B354</f>
        <v>0</v>
      </c>
      <c r="B355" s="7" t="s">
        <v>488</v>
      </c>
      <c r="C355" s="62"/>
      <c r="D355" s="25" t="s">
        <v>26</v>
      </c>
      <c r="E355" s="29">
        <f>F355+G355+H355+I355+J355</f>
        <v>0</v>
      </c>
      <c r="F355" s="29">
        <v>0</v>
      </c>
      <c r="G355" s="29"/>
      <c r="H355" s="29">
        <v>0</v>
      </c>
      <c r="I355" s="29">
        <v>0</v>
      </c>
      <c r="J355" s="29">
        <v>0</v>
      </c>
      <c r="K355" s="68"/>
      <c r="L355" s="15">
        <f>F355-'[1]Сравнение'!F354</f>
        <v>0</v>
      </c>
    </row>
    <row r="356" spans="1:12" ht="15.75" customHeight="1">
      <c r="A356" s="11">
        <f>B356-'[1]Сравнение'!B355</f>
        <v>0</v>
      </c>
      <c r="B356" s="21" t="s">
        <v>489</v>
      </c>
      <c r="C356" s="61" t="s">
        <v>490</v>
      </c>
      <c r="D356" s="13" t="s">
        <v>30</v>
      </c>
      <c r="E356" s="23">
        <f>SUM(E357:E360)</f>
        <v>4877</v>
      </c>
      <c r="F356" s="23">
        <f>SUM(F357:F360)</f>
        <v>488</v>
      </c>
      <c r="G356" s="23"/>
      <c r="H356" s="23">
        <f>SUM(H357:H360)</f>
        <v>0</v>
      </c>
      <c r="I356" s="23">
        <f>SUM(I357:I360)</f>
        <v>4389</v>
      </c>
      <c r="J356" s="23">
        <f>SUM(J357:J360)</f>
        <v>0</v>
      </c>
      <c r="K356" s="67" t="s">
        <v>491</v>
      </c>
      <c r="L356" s="15">
        <f>F356-'[1]Сравнение'!F355</f>
        <v>0</v>
      </c>
    </row>
    <row r="357" spans="1:12" ht="15.75" customHeight="1">
      <c r="A357" s="11">
        <f>B357-'[1]Сравнение'!B356</f>
        <v>0</v>
      </c>
      <c r="B357" s="7" t="s">
        <v>492</v>
      </c>
      <c r="C357" s="62"/>
      <c r="D357" s="25" t="s">
        <v>22</v>
      </c>
      <c r="E357" s="29">
        <f>F357+G357+H357+I357+J357</f>
        <v>0</v>
      </c>
      <c r="F357" s="29">
        <v>0</v>
      </c>
      <c r="G357" s="29"/>
      <c r="H357" s="29">
        <v>0</v>
      </c>
      <c r="I357" s="29">
        <v>0</v>
      </c>
      <c r="J357" s="29">
        <v>0</v>
      </c>
      <c r="K357" s="68"/>
      <c r="L357" s="15">
        <f>F357-'[1]Сравнение'!F356</f>
        <v>0</v>
      </c>
    </row>
    <row r="358" spans="1:12" ht="15.75" customHeight="1">
      <c r="A358" s="11">
        <f>B358-'[1]Сравнение'!B357</f>
        <v>0</v>
      </c>
      <c r="B358" s="7" t="s">
        <v>493</v>
      </c>
      <c r="C358" s="62"/>
      <c r="D358" s="25" t="s">
        <v>23</v>
      </c>
      <c r="E358" s="29">
        <f>F358+G358+H358+I358+J358</f>
        <v>1650</v>
      </c>
      <c r="F358" s="29">
        <v>165</v>
      </c>
      <c r="G358" s="29"/>
      <c r="H358" s="29">
        <v>0</v>
      </c>
      <c r="I358" s="29">
        <v>1485</v>
      </c>
      <c r="J358" s="29">
        <v>0</v>
      </c>
      <c r="K358" s="68"/>
      <c r="L358" s="15">
        <f>F358-'[1]Сравнение'!F357</f>
        <v>0</v>
      </c>
    </row>
    <row r="359" spans="1:12" ht="15.75" customHeight="1">
      <c r="A359" s="11">
        <f>B359-'[1]Сравнение'!B358</f>
        <v>0</v>
      </c>
      <c r="B359" s="7" t="s">
        <v>494</v>
      </c>
      <c r="C359" s="62"/>
      <c r="D359" s="25" t="s">
        <v>25</v>
      </c>
      <c r="E359" s="29">
        <f>F359+G359+H359+I359+J359</f>
        <v>0</v>
      </c>
      <c r="F359" s="29">
        <v>0</v>
      </c>
      <c r="G359" s="29"/>
      <c r="H359" s="29">
        <v>0</v>
      </c>
      <c r="I359" s="29">
        <v>0</v>
      </c>
      <c r="J359" s="29">
        <v>0</v>
      </c>
      <c r="K359" s="68"/>
      <c r="L359" s="15">
        <f>F359-'[1]Сравнение'!F358</f>
        <v>0</v>
      </c>
    </row>
    <row r="360" spans="1:12" ht="15.75" customHeight="1">
      <c r="A360" s="11">
        <f>B360-'[1]Сравнение'!B359</f>
        <v>0</v>
      </c>
      <c r="B360" s="21" t="s">
        <v>495</v>
      </c>
      <c r="C360" s="62"/>
      <c r="D360" s="25" t="s">
        <v>26</v>
      </c>
      <c r="E360" s="29">
        <f>F360+G360+H360+I360+J360</f>
        <v>3227</v>
      </c>
      <c r="F360" s="29">
        <v>323</v>
      </c>
      <c r="G360" s="29"/>
      <c r="H360" s="29">
        <v>0</v>
      </c>
      <c r="I360" s="29">
        <v>2904</v>
      </c>
      <c r="J360" s="29">
        <v>0</v>
      </c>
      <c r="K360" s="68"/>
      <c r="L360" s="15">
        <f>F360-'[1]Сравнение'!F359</f>
        <v>0</v>
      </c>
    </row>
    <row r="361" spans="1:12" ht="15.75" customHeight="1">
      <c r="A361" s="11">
        <f>B361-'[1]Сравнение'!B360</f>
        <v>0</v>
      </c>
      <c r="B361" s="7" t="s">
        <v>496</v>
      </c>
      <c r="C361" s="61" t="s">
        <v>497</v>
      </c>
      <c r="D361" s="13" t="s">
        <v>30</v>
      </c>
      <c r="E361" s="23">
        <f>SUM(E362:E365)</f>
        <v>4598</v>
      </c>
      <c r="F361" s="23">
        <f>SUM(F362:F365)</f>
        <v>460</v>
      </c>
      <c r="G361" s="23"/>
      <c r="H361" s="23">
        <f>SUM(H362:H365)</f>
        <v>0</v>
      </c>
      <c r="I361" s="23">
        <f>SUM(I362:I365)</f>
        <v>4138</v>
      </c>
      <c r="J361" s="23">
        <f>SUM(J362:J365)</f>
        <v>0</v>
      </c>
      <c r="K361" s="67" t="s">
        <v>484</v>
      </c>
      <c r="L361" s="15">
        <f>F361-'[1]Сравнение'!F360</f>
        <v>0</v>
      </c>
    </row>
    <row r="362" spans="1:12" ht="15.75" customHeight="1">
      <c r="A362" s="11">
        <f>B362-'[1]Сравнение'!B361</f>
        <v>0</v>
      </c>
      <c r="B362" s="7" t="s">
        <v>498</v>
      </c>
      <c r="C362" s="62"/>
      <c r="D362" s="25" t="s">
        <v>22</v>
      </c>
      <c r="E362" s="29">
        <f>F362+H362+I362+J362</f>
        <v>0</v>
      </c>
      <c r="F362" s="29">
        <v>0</v>
      </c>
      <c r="G362" s="29"/>
      <c r="H362" s="29">
        <v>0</v>
      </c>
      <c r="I362" s="29">
        <v>0</v>
      </c>
      <c r="J362" s="29">
        <v>0</v>
      </c>
      <c r="K362" s="68"/>
      <c r="L362" s="15">
        <f>F362-'[1]Сравнение'!F361</f>
        <v>0</v>
      </c>
    </row>
    <row r="363" spans="1:12" ht="15.75" customHeight="1">
      <c r="A363" s="11">
        <f>B363-'[1]Сравнение'!B362</f>
        <v>0</v>
      </c>
      <c r="B363" s="7" t="s">
        <v>499</v>
      </c>
      <c r="C363" s="62"/>
      <c r="D363" s="25" t="s">
        <v>23</v>
      </c>
      <c r="E363" s="29">
        <f>F363+H363+I363+J363</f>
        <v>0</v>
      </c>
      <c r="F363" s="29">
        <v>0</v>
      </c>
      <c r="G363" s="29"/>
      <c r="H363" s="29">
        <v>0</v>
      </c>
      <c r="I363" s="29">
        <v>0</v>
      </c>
      <c r="J363" s="29">
        <v>0</v>
      </c>
      <c r="K363" s="68"/>
      <c r="L363" s="15">
        <f>F363-'[1]Сравнение'!F362</f>
        <v>0</v>
      </c>
    </row>
    <row r="364" spans="1:12" ht="15.75" customHeight="1">
      <c r="A364" s="11">
        <f>B364-'[1]Сравнение'!B363</f>
        <v>0</v>
      </c>
      <c r="B364" s="21" t="s">
        <v>500</v>
      </c>
      <c r="C364" s="62"/>
      <c r="D364" s="25" t="s">
        <v>25</v>
      </c>
      <c r="E364" s="29">
        <f>F364+H364+I364+J364</f>
        <v>220</v>
      </c>
      <c r="F364" s="29">
        <v>22</v>
      </c>
      <c r="G364" s="29"/>
      <c r="H364" s="29">
        <v>0</v>
      </c>
      <c r="I364" s="29">
        <v>198</v>
      </c>
      <c r="J364" s="29">
        <v>0</v>
      </c>
      <c r="K364" s="68"/>
      <c r="L364" s="15">
        <f>F364-'[1]Сравнение'!F363</f>
        <v>0</v>
      </c>
    </row>
    <row r="365" spans="1:12" ht="15.75" customHeight="1">
      <c r="A365" s="11">
        <f>B365-'[1]Сравнение'!B364</f>
        <v>0</v>
      </c>
      <c r="B365" s="7" t="s">
        <v>501</v>
      </c>
      <c r="C365" s="62"/>
      <c r="D365" s="25" t="s">
        <v>26</v>
      </c>
      <c r="E365" s="29">
        <f>F365+H365+I365+J365</f>
        <v>4378</v>
      </c>
      <c r="F365" s="29">
        <v>438</v>
      </c>
      <c r="G365" s="29"/>
      <c r="H365" s="29">
        <v>0</v>
      </c>
      <c r="I365" s="29">
        <v>3940</v>
      </c>
      <c r="J365" s="29">
        <v>0</v>
      </c>
      <c r="K365" s="68"/>
      <c r="L365" s="15">
        <f>F365-'[1]Сравнение'!F364</f>
        <v>0</v>
      </c>
    </row>
    <row r="366" spans="1:12" ht="15.75" customHeight="1">
      <c r="A366" s="11">
        <f>B366-'[1]Сравнение'!B365</f>
        <v>0</v>
      </c>
      <c r="B366" s="7" t="s">
        <v>502</v>
      </c>
      <c r="C366" s="61" t="s">
        <v>503</v>
      </c>
      <c r="D366" s="13" t="s">
        <v>30</v>
      </c>
      <c r="E366" s="23">
        <f>SUM(E367:E370)</f>
        <v>400</v>
      </c>
      <c r="F366" s="23">
        <f>SUM(F367:F370)</f>
        <v>40</v>
      </c>
      <c r="G366" s="23"/>
      <c r="H366" s="23">
        <f>SUM(H367:H370)</f>
        <v>0</v>
      </c>
      <c r="I366" s="23">
        <f>SUM(I367:I370)</f>
        <v>360</v>
      </c>
      <c r="J366" s="23">
        <f>SUM(J367:J370)</f>
        <v>0</v>
      </c>
      <c r="K366" s="67" t="s">
        <v>504</v>
      </c>
      <c r="L366" s="15">
        <f>F366-'[1]Сравнение'!F365</f>
        <v>0</v>
      </c>
    </row>
    <row r="367" spans="1:12" ht="15.75" customHeight="1">
      <c r="A367" s="11">
        <f>B367-'[1]Сравнение'!B366</f>
        <v>0</v>
      </c>
      <c r="B367" s="7" t="s">
        <v>505</v>
      </c>
      <c r="C367" s="62"/>
      <c r="D367" s="25" t="s">
        <v>22</v>
      </c>
      <c r="E367" s="29">
        <f>F367+H367+I367+J367</f>
        <v>0</v>
      </c>
      <c r="F367" s="29">
        <v>0</v>
      </c>
      <c r="G367" s="29"/>
      <c r="H367" s="29">
        <v>0</v>
      </c>
      <c r="I367" s="29">
        <v>0</v>
      </c>
      <c r="J367" s="29">
        <v>0</v>
      </c>
      <c r="K367" s="68"/>
      <c r="L367" s="15">
        <f>F367-'[1]Сравнение'!F366</f>
        <v>0</v>
      </c>
    </row>
    <row r="368" spans="1:12" ht="15.75" customHeight="1">
      <c r="A368" s="11">
        <f>B368-'[1]Сравнение'!B367</f>
        <v>0</v>
      </c>
      <c r="B368" s="21" t="s">
        <v>506</v>
      </c>
      <c r="C368" s="62"/>
      <c r="D368" s="25" t="s">
        <v>23</v>
      </c>
      <c r="E368" s="29">
        <f>F368+H368+I368+J368</f>
        <v>0</v>
      </c>
      <c r="F368" s="29">
        <v>0</v>
      </c>
      <c r="G368" s="29"/>
      <c r="H368" s="29">
        <v>0</v>
      </c>
      <c r="I368" s="29">
        <v>0</v>
      </c>
      <c r="J368" s="29">
        <v>0</v>
      </c>
      <c r="K368" s="68"/>
      <c r="L368" s="15">
        <f>F368-'[1]Сравнение'!F367</f>
        <v>0</v>
      </c>
    </row>
    <row r="369" spans="1:12" ht="15.75" customHeight="1">
      <c r="A369" s="11">
        <f>B369-'[1]Сравнение'!B368</f>
        <v>0</v>
      </c>
      <c r="B369" s="7" t="s">
        <v>507</v>
      </c>
      <c r="C369" s="62"/>
      <c r="D369" s="25" t="s">
        <v>25</v>
      </c>
      <c r="E369" s="29">
        <f>F369+H369+I369+J369</f>
        <v>400</v>
      </c>
      <c r="F369" s="29">
        <v>40</v>
      </c>
      <c r="G369" s="29"/>
      <c r="H369" s="29">
        <v>0</v>
      </c>
      <c r="I369" s="29">
        <v>360</v>
      </c>
      <c r="J369" s="29">
        <v>0</v>
      </c>
      <c r="K369" s="68"/>
      <c r="L369" s="15">
        <f>F369-'[1]Сравнение'!F368</f>
        <v>0</v>
      </c>
    </row>
    <row r="370" spans="1:12" ht="15.75" customHeight="1">
      <c r="A370" s="11">
        <f>B370-'[1]Сравнение'!B369</f>
        <v>0</v>
      </c>
      <c r="B370" s="7" t="s">
        <v>508</v>
      </c>
      <c r="C370" s="62"/>
      <c r="D370" s="25" t="s">
        <v>26</v>
      </c>
      <c r="E370" s="29">
        <f>F370+H370+I370+J370</f>
        <v>0</v>
      </c>
      <c r="F370" s="29">
        <v>0</v>
      </c>
      <c r="G370" s="29"/>
      <c r="H370" s="29">
        <v>0</v>
      </c>
      <c r="I370" s="29">
        <v>0</v>
      </c>
      <c r="J370" s="29">
        <v>0</v>
      </c>
      <c r="K370" s="68"/>
      <c r="L370" s="15">
        <f>F370-'[1]Сравнение'!F369</f>
        <v>0</v>
      </c>
    </row>
    <row r="371" spans="1:12" ht="15.75" customHeight="1">
      <c r="A371" s="11">
        <f>B371-'[1]Сравнение'!B370</f>
        <v>0</v>
      </c>
      <c r="B371" s="7" t="s">
        <v>509</v>
      </c>
      <c r="C371" s="61" t="s">
        <v>510</v>
      </c>
      <c r="D371" s="13" t="s">
        <v>30</v>
      </c>
      <c r="E371" s="23">
        <f>SUM(E372:E375)</f>
        <v>1150</v>
      </c>
      <c r="F371" s="23">
        <f>SUM(F372:F375)</f>
        <v>115</v>
      </c>
      <c r="G371" s="23"/>
      <c r="H371" s="23">
        <f>SUM(H372:H375)</f>
        <v>0</v>
      </c>
      <c r="I371" s="23">
        <f>SUM(I372:I375)</f>
        <v>1035</v>
      </c>
      <c r="J371" s="23">
        <f>SUM(J372:J375)</f>
        <v>0</v>
      </c>
      <c r="K371" s="67" t="s">
        <v>511</v>
      </c>
      <c r="L371" s="15">
        <f>F371-'[1]Сравнение'!F370</f>
        <v>0</v>
      </c>
    </row>
    <row r="372" spans="1:12" ht="15.75" customHeight="1">
      <c r="A372" s="11">
        <f>B372-'[1]Сравнение'!B371</f>
        <v>0</v>
      </c>
      <c r="B372" s="21" t="s">
        <v>512</v>
      </c>
      <c r="C372" s="62"/>
      <c r="D372" s="25" t="s">
        <v>22</v>
      </c>
      <c r="E372" s="29">
        <f>F372+H372+I372+J372</f>
        <v>0</v>
      </c>
      <c r="F372" s="29">
        <v>0</v>
      </c>
      <c r="G372" s="29"/>
      <c r="H372" s="29">
        <v>0</v>
      </c>
      <c r="I372" s="29">
        <v>0</v>
      </c>
      <c r="J372" s="29">
        <v>0</v>
      </c>
      <c r="K372" s="68"/>
      <c r="L372" s="15">
        <f>F372-'[1]Сравнение'!F371</f>
        <v>0</v>
      </c>
    </row>
    <row r="373" spans="1:12" ht="15.75" customHeight="1">
      <c r="A373" s="11">
        <f>B373-'[1]Сравнение'!B372</f>
        <v>0</v>
      </c>
      <c r="B373" s="7" t="s">
        <v>513</v>
      </c>
      <c r="C373" s="62"/>
      <c r="D373" s="25" t="s">
        <v>23</v>
      </c>
      <c r="E373" s="29">
        <f>F373+H373+I373+J373</f>
        <v>1150</v>
      </c>
      <c r="F373" s="29">
        <v>115</v>
      </c>
      <c r="G373" s="29"/>
      <c r="H373" s="29">
        <v>0</v>
      </c>
      <c r="I373" s="29">
        <v>1035</v>
      </c>
      <c r="J373" s="29">
        <v>0</v>
      </c>
      <c r="K373" s="68"/>
      <c r="L373" s="15">
        <f>F373-'[1]Сравнение'!F372</f>
        <v>0</v>
      </c>
    </row>
    <row r="374" spans="1:12" ht="15.75" customHeight="1">
      <c r="A374" s="11">
        <f>B374-'[1]Сравнение'!B373</f>
        <v>0</v>
      </c>
      <c r="B374" s="7" t="s">
        <v>514</v>
      </c>
      <c r="C374" s="62"/>
      <c r="D374" s="25" t="s">
        <v>25</v>
      </c>
      <c r="E374" s="29">
        <f>F374+H374+I374+J374</f>
        <v>0</v>
      </c>
      <c r="F374" s="29">
        <v>0</v>
      </c>
      <c r="G374" s="29"/>
      <c r="H374" s="29">
        <v>0</v>
      </c>
      <c r="I374" s="29">
        <v>0</v>
      </c>
      <c r="J374" s="29">
        <v>0</v>
      </c>
      <c r="K374" s="68"/>
      <c r="L374" s="15">
        <f>F374-'[1]Сравнение'!F373</f>
        <v>0</v>
      </c>
    </row>
    <row r="375" spans="1:12" ht="15.75" customHeight="1">
      <c r="A375" s="11">
        <f>B375-'[1]Сравнение'!B374</f>
        <v>0</v>
      </c>
      <c r="B375" s="7" t="s">
        <v>515</v>
      </c>
      <c r="C375" s="62"/>
      <c r="D375" s="25" t="s">
        <v>26</v>
      </c>
      <c r="E375" s="29">
        <f>F375+H375+I375+J375</f>
        <v>0</v>
      </c>
      <c r="F375" s="29">
        <v>0</v>
      </c>
      <c r="G375" s="29"/>
      <c r="H375" s="29">
        <v>0</v>
      </c>
      <c r="I375" s="29">
        <v>0</v>
      </c>
      <c r="J375" s="29">
        <v>0</v>
      </c>
      <c r="K375" s="68"/>
      <c r="L375" s="15">
        <f>F375-'[1]Сравнение'!F374</f>
        <v>0</v>
      </c>
    </row>
    <row r="376" spans="1:12" ht="15.75" customHeight="1">
      <c r="A376" s="11">
        <f>B376-'[1]Сравнение'!B375</f>
        <v>0</v>
      </c>
      <c r="B376" s="21" t="s">
        <v>516</v>
      </c>
      <c r="C376" s="61" t="s">
        <v>517</v>
      </c>
      <c r="D376" s="13" t="s">
        <v>30</v>
      </c>
      <c r="E376" s="23">
        <f>SUM(E377:E380)</f>
        <v>93378</v>
      </c>
      <c r="F376" s="23">
        <f>SUM(F377:F380)</f>
        <v>45000</v>
      </c>
      <c r="G376" s="23"/>
      <c r="H376" s="23">
        <f>SUM(H377:H380)</f>
        <v>0</v>
      </c>
      <c r="I376" s="23">
        <f>SUM(I377:I380)</f>
        <v>48378</v>
      </c>
      <c r="J376" s="23">
        <f>SUM(J377:J380)</f>
        <v>0</v>
      </c>
      <c r="K376" s="67" t="s">
        <v>518</v>
      </c>
      <c r="L376" s="15">
        <f>F376-'[1]Сравнение'!F375</f>
        <v>0</v>
      </c>
    </row>
    <row r="377" spans="1:12" ht="15.75" customHeight="1">
      <c r="A377" s="11">
        <f>B377-'[1]Сравнение'!B376</f>
        <v>0</v>
      </c>
      <c r="B377" s="7" t="s">
        <v>519</v>
      </c>
      <c r="C377" s="62"/>
      <c r="D377" s="25" t="s">
        <v>22</v>
      </c>
      <c r="E377" s="29">
        <f>F377+H377+I377+J377</f>
        <v>378</v>
      </c>
      <c r="F377" s="29">
        <v>0</v>
      </c>
      <c r="G377" s="29"/>
      <c r="H377" s="29">
        <v>0</v>
      </c>
      <c r="I377" s="29">
        <v>378</v>
      </c>
      <c r="J377" s="29">
        <v>0</v>
      </c>
      <c r="K377" s="68"/>
      <c r="L377" s="15">
        <f>F377-'[1]Сравнение'!F376</f>
        <v>0</v>
      </c>
    </row>
    <row r="378" spans="1:12" ht="15.75" customHeight="1">
      <c r="A378" s="11">
        <f>B378-'[1]Сравнение'!B377</f>
        <v>0</v>
      </c>
      <c r="B378" s="7" t="s">
        <v>520</v>
      </c>
      <c r="C378" s="62"/>
      <c r="D378" s="25" t="s">
        <v>23</v>
      </c>
      <c r="E378" s="29">
        <f>F378+H378+I378+J378</f>
        <v>31000</v>
      </c>
      <c r="F378" s="29">
        <v>15000</v>
      </c>
      <c r="G378" s="29"/>
      <c r="H378" s="29">
        <v>0</v>
      </c>
      <c r="I378" s="29">
        <v>16000</v>
      </c>
      <c r="J378" s="29">
        <v>0</v>
      </c>
      <c r="K378" s="68"/>
      <c r="L378" s="15">
        <f>F378-'[1]Сравнение'!F377</f>
        <v>0</v>
      </c>
    </row>
    <row r="379" spans="1:12" ht="33.75" customHeight="1">
      <c r="A379" s="11">
        <f>B379-'[1]Сравнение'!B378</f>
        <v>0</v>
      </c>
      <c r="B379" s="7" t="s">
        <v>521</v>
      </c>
      <c r="C379" s="62"/>
      <c r="D379" s="25" t="s">
        <v>25</v>
      </c>
      <c r="E379" s="29">
        <f>F379+H379+I379+J379</f>
        <v>31000</v>
      </c>
      <c r="F379" s="29">
        <v>15000</v>
      </c>
      <c r="G379" s="29"/>
      <c r="H379" s="29">
        <v>0</v>
      </c>
      <c r="I379" s="29">
        <v>16000</v>
      </c>
      <c r="J379" s="29">
        <v>0</v>
      </c>
      <c r="K379" s="68"/>
      <c r="L379" s="15">
        <f>F379-'[1]Сравнение'!F378</f>
        <v>0</v>
      </c>
    </row>
    <row r="380" spans="1:12" ht="31.5" customHeight="1">
      <c r="A380" s="11">
        <f>B380-'[1]Сравнение'!B379</f>
        <v>0</v>
      </c>
      <c r="B380" s="21" t="s">
        <v>522</v>
      </c>
      <c r="C380" s="62"/>
      <c r="D380" s="25" t="s">
        <v>26</v>
      </c>
      <c r="E380" s="29">
        <f>F380+H380+I380+J380</f>
        <v>31000</v>
      </c>
      <c r="F380" s="29">
        <v>15000</v>
      </c>
      <c r="G380" s="29"/>
      <c r="H380" s="29">
        <v>0</v>
      </c>
      <c r="I380" s="29">
        <v>16000</v>
      </c>
      <c r="J380" s="29">
        <v>0</v>
      </c>
      <c r="K380" s="68"/>
      <c r="L380" s="15">
        <f>F380-'[1]Сравнение'!F379</f>
        <v>0</v>
      </c>
    </row>
    <row r="381" spans="1:12" s="34" customFormat="1" ht="15.75" customHeight="1">
      <c r="A381" s="11">
        <f>B381-'[1]Сравнение'!B380</f>
        <v>0</v>
      </c>
      <c r="B381" s="7" t="s">
        <v>523</v>
      </c>
      <c r="C381" s="61" t="s">
        <v>524</v>
      </c>
      <c r="D381" s="13" t="s">
        <v>30</v>
      </c>
      <c r="E381" s="23">
        <f>SUM(E382:E385)</f>
        <v>1839</v>
      </c>
      <c r="F381" s="23">
        <f>SUM(F382:F385)</f>
        <v>55</v>
      </c>
      <c r="G381" s="23"/>
      <c r="H381" s="23">
        <f>SUM(H382:H385)</f>
        <v>0</v>
      </c>
      <c r="I381" s="23">
        <f>SUM(I382:I385)</f>
        <v>1784</v>
      </c>
      <c r="J381" s="23">
        <f>SUM(J382:J385)</f>
        <v>0</v>
      </c>
      <c r="K381" s="67" t="s">
        <v>525</v>
      </c>
      <c r="L381" s="15">
        <f>F381-'[1]Сравнение'!F380</f>
        <v>0</v>
      </c>
    </row>
    <row r="382" spans="1:12" s="34" customFormat="1" ht="15.75" customHeight="1">
      <c r="A382" s="11">
        <f>B382-'[1]Сравнение'!B381</f>
        <v>0</v>
      </c>
      <c r="B382" s="7" t="s">
        <v>526</v>
      </c>
      <c r="C382" s="62"/>
      <c r="D382" s="25" t="s">
        <v>22</v>
      </c>
      <c r="E382" s="29">
        <f>F382+H382+I382+J382</f>
        <v>1289</v>
      </c>
      <c r="F382" s="29">
        <v>0</v>
      </c>
      <c r="G382" s="29"/>
      <c r="H382" s="29">
        <v>0</v>
      </c>
      <c r="I382" s="29">
        <v>1289</v>
      </c>
      <c r="J382" s="29">
        <v>0</v>
      </c>
      <c r="K382" s="68"/>
      <c r="L382" s="15">
        <f>F382-'[1]Сравнение'!F381</f>
        <v>0</v>
      </c>
    </row>
    <row r="383" spans="1:12" s="34" customFormat="1" ht="15.75" customHeight="1">
      <c r="A383" s="11">
        <f>B383-'[1]Сравнение'!B382</f>
        <v>0</v>
      </c>
      <c r="B383" s="7" t="s">
        <v>527</v>
      </c>
      <c r="C383" s="62"/>
      <c r="D383" s="25" t="s">
        <v>23</v>
      </c>
      <c r="E383" s="29">
        <f>F383+H383+I383+J383</f>
        <v>550</v>
      </c>
      <c r="F383" s="29">
        <v>55</v>
      </c>
      <c r="G383" s="29"/>
      <c r="H383" s="29">
        <v>0</v>
      </c>
      <c r="I383" s="29">
        <v>495</v>
      </c>
      <c r="J383" s="29">
        <v>0</v>
      </c>
      <c r="K383" s="68"/>
      <c r="L383" s="15">
        <f>F383-'[1]Сравнение'!F382</f>
        <v>0</v>
      </c>
    </row>
    <row r="384" spans="1:12" s="34" customFormat="1" ht="15.75" customHeight="1">
      <c r="A384" s="11">
        <f>B384-'[1]Сравнение'!B383</f>
        <v>0</v>
      </c>
      <c r="B384" s="21" t="s">
        <v>528</v>
      </c>
      <c r="C384" s="62"/>
      <c r="D384" s="25" t="s">
        <v>25</v>
      </c>
      <c r="E384" s="29">
        <f>F384+H384+I384+J384</f>
        <v>0</v>
      </c>
      <c r="F384" s="29">
        <v>0</v>
      </c>
      <c r="G384" s="29"/>
      <c r="H384" s="29">
        <v>0</v>
      </c>
      <c r="I384" s="29">
        <v>0</v>
      </c>
      <c r="J384" s="29">
        <v>0</v>
      </c>
      <c r="K384" s="68"/>
      <c r="L384" s="15">
        <f>F384-'[1]Сравнение'!F383</f>
        <v>0</v>
      </c>
    </row>
    <row r="385" spans="1:12" s="34" customFormat="1" ht="15.75" customHeight="1">
      <c r="A385" s="11">
        <f>B385-'[1]Сравнение'!B384</f>
        <v>0</v>
      </c>
      <c r="B385" s="7" t="s">
        <v>529</v>
      </c>
      <c r="C385" s="62"/>
      <c r="D385" s="25" t="s">
        <v>26</v>
      </c>
      <c r="E385" s="29">
        <f>F385+H385+I385+J385</f>
        <v>0</v>
      </c>
      <c r="F385" s="29">
        <v>0</v>
      </c>
      <c r="G385" s="29"/>
      <c r="H385" s="29">
        <v>0</v>
      </c>
      <c r="I385" s="29">
        <v>0</v>
      </c>
      <c r="J385" s="29">
        <v>0</v>
      </c>
      <c r="K385" s="68"/>
      <c r="L385" s="15">
        <f>F385-'[1]Сравнение'!F384</f>
        <v>0</v>
      </c>
    </row>
    <row r="386" spans="1:12" s="34" customFormat="1" ht="15.75" customHeight="1">
      <c r="A386" s="11">
        <f>B386-'[1]Сравнение'!B385</f>
        <v>0</v>
      </c>
      <c r="B386" s="7" t="s">
        <v>530</v>
      </c>
      <c r="C386" s="61" t="s">
        <v>531</v>
      </c>
      <c r="D386" s="13" t="s">
        <v>30</v>
      </c>
      <c r="E386" s="23">
        <f>SUM(E387:E390)</f>
        <v>2500</v>
      </c>
      <c r="F386" s="23">
        <f>SUM(F387:F390)</f>
        <v>250</v>
      </c>
      <c r="G386" s="23"/>
      <c r="H386" s="23">
        <f>SUM(H387:H390)</f>
        <v>0</v>
      </c>
      <c r="I386" s="23">
        <f>SUM(I387:I390)</f>
        <v>2250</v>
      </c>
      <c r="J386" s="23">
        <f>SUM(J387:J390)</f>
        <v>0</v>
      </c>
      <c r="K386" s="67" t="s">
        <v>504</v>
      </c>
      <c r="L386" s="15">
        <f>F386-'[1]Сравнение'!F385</f>
        <v>0</v>
      </c>
    </row>
    <row r="387" spans="1:12" s="34" customFormat="1" ht="15.75" customHeight="1">
      <c r="A387" s="11">
        <f>B387-'[1]Сравнение'!B386</f>
        <v>0</v>
      </c>
      <c r="B387" s="7" t="s">
        <v>532</v>
      </c>
      <c r="C387" s="62"/>
      <c r="D387" s="25" t="s">
        <v>22</v>
      </c>
      <c r="E387" s="29">
        <f>F387+H387+I387+J387</f>
        <v>0</v>
      </c>
      <c r="F387" s="29">
        <v>0</v>
      </c>
      <c r="G387" s="29"/>
      <c r="H387" s="29">
        <v>0</v>
      </c>
      <c r="I387" s="29">
        <v>0</v>
      </c>
      <c r="J387" s="29">
        <v>0</v>
      </c>
      <c r="K387" s="68"/>
      <c r="L387" s="15">
        <f>F387-'[1]Сравнение'!F386</f>
        <v>0</v>
      </c>
    </row>
    <row r="388" spans="1:12" s="34" customFormat="1" ht="15.75" customHeight="1">
      <c r="A388" s="11">
        <f>B388-'[1]Сравнение'!B387</f>
        <v>0</v>
      </c>
      <c r="B388" s="21" t="s">
        <v>533</v>
      </c>
      <c r="C388" s="62"/>
      <c r="D388" s="25" t="s">
        <v>23</v>
      </c>
      <c r="E388" s="29">
        <f>F388+H388+I388+J388</f>
        <v>0</v>
      </c>
      <c r="F388" s="29">
        <v>0</v>
      </c>
      <c r="G388" s="29"/>
      <c r="H388" s="29">
        <v>0</v>
      </c>
      <c r="I388" s="29">
        <v>0</v>
      </c>
      <c r="J388" s="29">
        <v>0</v>
      </c>
      <c r="K388" s="68"/>
      <c r="L388" s="15">
        <f>F388-'[1]Сравнение'!F387</f>
        <v>0</v>
      </c>
    </row>
    <row r="389" spans="1:12" s="34" customFormat="1" ht="15.75" customHeight="1">
      <c r="A389" s="11">
        <f>B389-'[1]Сравнение'!B388</f>
        <v>0</v>
      </c>
      <c r="B389" s="7" t="s">
        <v>534</v>
      </c>
      <c r="C389" s="62"/>
      <c r="D389" s="25" t="s">
        <v>25</v>
      </c>
      <c r="E389" s="29">
        <f>F389+H389+I389+J389</f>
        <v>2500</v>
      </c>
      <c r="F389" s="29">
        <v>250</v>
      </c>
      <c r="G389" s="29"/>
      <c r="H389" s="29">
        <v>0</v>
      </c>
      <c r="I389" s="29">
        <v>2250</v>
      </c>
      <c r="J389" s="29">
        <v>0</v>
      </c>
      <c r="K389" s="68"/>
      <c r="L389" s="15">
        <f>F389-'[1]Сравнение'!F388</f>
        <v>0</v>
      </c>
    </row>
    <row r="390" spans="1:12" s="34" customFormat="1" ht="15.75" customHeight="1">
      <c r="A390" s="11">
        <f>B390-'[1]Сравнение'!B389</f>
        <v>0</v>
      </c>
      <c r="B390" s="7" t="s">
        <v>535</v>
      </c>
      <c r="C390" s="62"/>
      <c r="D390" s="25" t="s">
        <v>26</v>
      </c>
      <c r="E390" s="29">
        <f>F390+H390+I390+J390</f>
        <v>0</v>
      </c>
      <c r="F390" s="29">
        <v>0</v>
      </c>
      <c r="G390" s="29"/>
      <c r="H390" s="29">
        <v>0</v>
      </c>
      <c r="I390" s="29">
        <v>0</v>
      </c>
      <c r="J390" s="29">
        <v>0</v>
      </c>
      <c r="K390" s="68"/>
      <c r="L390" s="15">
        <f>F390-'[1]Сравнение'!F389</f>
        <v>0</v>
      </c>
    </row>
    <row r="391" spans="1:12" s="34" customFormat="1" ht="15.75" customHeight="1">
      <c r="A391" s="11">
        <f>B391-'[1]Сравнение'!B390</f>
        <v>0</v>
      </c>
      <c r="B391" s="7" t="s">
        <v>536</v>
      </c>
      <c r="C391" s="61" t="s">
        <v>537</v>
      </c>
      <c r="D391" s="13" t="s">
        <v>30</v>
      </c>
      <c r="E391" s="23">
        <f>SUM(E392:E395)</f>
        <v>35536.25</v>
      </c>
      <c r="F391" s="23">
        <f>SUM(F392:F395)</f>
        <v>26638.25</v>
      </c>
      <c r="G391" s="23"/>
      <c r="H391" s="23">
        <f>SUM(H392:H395)</f>
        <v>0</v>
      </c>
      <c r="I391" s="23">
        <f>SUM(I392:I395)</f>
        <v>8898</v>
      </c>
      <c r="J391" s="23">
        <f>SUM(J392:J395)</f>
        <v>0</v>
      </c>
      <c r="K391" s="67" t="s">
        <v>538</v>
      </c>
      <c r="L391" s="15">
        <f>F391-'[1]Сравнение'!F390</f>
        <v>0</v>
      </c>
    </row>
    <row r="392" spans="1:12" s="34" customFormat="1" ht="15.75" customHeight="1">
      <c r="A392" s="11">
        <f>B392-'[1]Сравнение'!B391</f>
        <v>0</v>
      </c>
      <c r="B392" s="21" t="s">
        <v>539</v>
      </c>
      <c r="C392" s="62"/>
      <c r="D392" s="25" t="s">
        <v>22</v>
      </c>
      <c r="E392" s="29">
        <f>F392+H392+I392+J392</f>
        <v>30779.25</v>
      </c>
      <c r="F392" s="29">
        <v>26162.25</v>
      </c>
      <c r="G392" s="29"/>
      <c r="H392" s="29">
        <v>0</v>
      </c>
      <c r="I392" s="29">
        <v>4617</v>
      </c>
      <c r="J392" s="29">
        <v>0</v>
      </c>
      <c r="K392" s="68"/>
      <c r="L392" s="15">
        <f>F392-'[1]Сравнение'!F391</f>
        <v>0</v>
      </c>
    </row>
    <row r="393" spans="1:12" s="34" customFormat="1" ht="15.75" customHeight="1">
      <c r="A393" s="11">
        <f>B393-'[1]Сравнение'!B392</f>
        <v>0</v>
      </c>
      <c r="B393" s="7" t="s">
        <v>540</v>
      </c>
      <c r="C393" s="62"/>
      <c r="D393" s="25" t="s">
        <v>23</v>
      </c>
      <c r="E393" s="29">
        <f>F393+H393+I393+J393</f>
        <v>0</v>
      </c>
      <c r="F393" s="29">
        <v>0</v>
      </c>
      <c r="G393" s="29"/>
      <c r="H393" s="29">
        <v>0</v>
      </c>
      <c r="I393" s="29">
        <v>0</v>
      </c>
      <c r="J393" s="29">
        <v>0</v>
      </c>
      <c r="K393" s="68"/>
      <c r="L393" s="15">
        <f>F393-'[1]Сравнение'!F392</f>
        <v>0</v>
      </c>
    </row>
    <row r="394" spans="1:12" s="34" customFormat="1" ht="15.75" customHeight="1">
      <c r="A394" s="11">
        <f>B394-'[1]Сравнение'!B393</f>
        <v>0</v>
      </c>
      <c r="B394" s="7" t="s">
        <v>541</v>
      </c>
      <c r="C394" s="62"/>
      <c r="D394" s="25" t="s">
        <v>25</v>
      </c>
      <c r="E394" s="29">
        <f>F394+H394+I394+J394</f>
        <v>2500</v>
      </c>
      <c r="F394" s="29">
        <v>250</v>
      </c>
      <c r="G394" s="29"/>
      <c r="H394" s="29">
        <v>0</v>
      </c>
      <c r="I394" s="29">
        <v>2250</v>
      </c>
      <c r="J394" s="29">
        <v>0</v>
      </c>
      <c r="K394" s="68"/>
      <c r="L394" s="15">
        <f>F394-'[1]Сравнение'!F393</f>
        <v>0</v>
      </c>
    </row>
    <row r="395" spans="1:12" s="34" customFormat="1" ht="15.75" customHeight="1">
      <c r="A395" s="11">
        <f>B395-'[1]Сравнение'!B394</f>
        <v>0</v>
      </c>
      <c r="B395" s="7" t="s">
        <v>542</v>
      </c>
      <c r="C395" s="62"/>
      <c r="D395" s="25" t="s">
        <v>26</v>
      </c>
      <c r="E395" s="29">
        <f>F395+H395+I395+J395</f>
        <v>2257</v>
      </c>
      <c r="F395" s="29">
        <v>226</v>
      </c>
      <c r="G395" s="29"/>
      <c r="H395" s="29">
        <v>0</v>
      </c>
      <c r="I395" s="29">
        <v>2031</v>
      </c>
      <c r="J395" s="29">
        <v>0</v>
      </c>
      <c r="K395" s="68"/>
      <c r="L395" s="15">
        <f>F395-'[1]Сравнение'!F394</f>
        <v>0</v>
      </c>
    </row>
    <row r="396" spans="1:12" ht="15.75" customHeight="1">
      <c r="A396" s="11">
        <f>B396-'[1]Сравнение'!B395</f>
        <v>0</v>
      </c>
      <c r="B396" s="21" t="s">
        <v>543</v>
      </c>
      <c r="C396" s="61" t="s">
        <v>544</v>
      </c>
      <c r="D396" s="13" t="s">
        <v>30</v>
      </c>
      <c r="E396" s="23">
        <f>SUM(E397:E400)</f>
        <v>2720</v>
      </c>
      <c r="F396" s="23">
        <f>SUM(F397:F400)</f>
        <v>272</v>
      </c>
      <c r="G396" s="23"/>
      <c r="H396" s="23">
        <f>SUM(H397:H400)</f>
        <v>0</v>
      </c>
      <c r="I396" s="23">
        <f>SUM(I397:I400)</f>
        <v>2448</v>
      </c>
      <c r="J396" s="23">
        <f>SUM(J397:J400)</f>
        <v>0</v>
      </c>
      <c r="K396" s="67" t="s">
        <v>545</v>
      </c>
      <c r="L396" s="15">
        <f>F396-'[1]Сравнение'!F395</f>
        <v>0</v>
      </c>
    </row>
    <row r="397" spans="1:12" ht="15.75" customHeight="1">
      <c r="A397" s="11">
        <f>B397-'[1]Сравнение'!B396</f>
        <v>0</v>
      </c>
      <c r="B397" s="7" t="s">
        <v>546</v>
      </c>
      <c r="C397" s="62"/>
      <c r="D397" s="25" t="s">
        <v>22</v>
      </c>
      <c r="E397" s="29">
        <f>F397+H397+I397+J397</f>
        <v>0</v>
      </c>
      <c r="F397" s="29">
        <v>0</v>
      </c>
      <c r="G397" s="29"/>
      <c r="H397" s="29">
        <v>0</v>
      </c>
      <c r="I397" s="29">
        <v>0</v>
      </c>
      <c r="J397" s="29">
        <v>0</v>
      </c>
      <c r="K397" s="68"/>
      <c r="L397" s="15">
        <f>F397-'[1]Сравнение'!F396</f>
        <v>0</v>
      </c>
    </row>
    <row r="398" spans="1:12" ht="15.75" customHeight="1">
      <c r="A398" s="11">
        <f>B398-'[1]Сравнение'!B397</f>
        <v>0</v>
      </c>
      <c r="B398" s="7" t="s">
        <v>547</v>
      </c>
      <c r="C398" s="62"/>
      <c r="D398" s="25" t="s">
        <v>23</v>
      </c>
      <c r="E398" s="29">
        <f>F398+H398+I398+J398</f>
        <v>1500</v>
      </c>
      <c r="F398" s="29">
        <v>150</v>
      </c>
      <c r="G398" s="29"/>
      <c r="H398" s="29">
        <v>0</v>
      </c>
      <c r="I398" s="29">
        <v>1350</v>
      </c>
      <c r="J398" s="29">
        <v>0</v>
      </c>
      <c r="K398" s="68"/>
      <c r="L398" s="15">
        <f>F398-'[1]Сравнение'!F397</f>
        <v>0</v>
      </c>
    </row>
    <row r="399" spans="1:12" ht="15.75" customHeight="1">
      <c r="A399" s="11">
        <f>B399-'[1]Сравнение'!B398</f>
        <v>0</v>
      </c>
      <c r="B399" s="7" t="s">
        <v>548</v>
      </c>
      <c r="C399" s="62"/>
      <c r="D399" s="25" t="s">
        <v>25</v>
      </c>
      <c r="E399" s="29">
        <f>F399+H399+I399+J399</f>
        <v>1220</v>
      </c>
      <c r="F399" s="29">
        <v>122</v>
      </c>
      <c r="G399" s="29"/>
      <c r="H399" s="29">
        <v>0</v>
      </c>
      <c r="I399" s="29">
        <v>1098</v>
      </c>
      <c r="J399" s="29">
        <v>0</v>
      </c>
      <c r="K399" s="68"/>
      <c r="L399" s="15">
        <f>F399-'[1]Сравнение'!F398</f>
        <v>0</v>
      </c>
    </row>
    <row r="400" spans="1:12" ht="15.75" customHeight="1">
      <c r="A400" s="11">
        <f>B400-'[1]Сравнение'!B399</f>
        <v>0</v>
      </c>
      <c r="B400" s="21" t="s">
        <v>549</v>
      </c>
      <c r="C400" s="62"/>
      <c r="D400" s="25" t="s">
        <v>26</v>
      </c>
      <c r="E400" s="29">
        <f>F400+H400+I400+J400</f>
        <v>0</v>
      </c>
      <c r="F400" s="29">
        <v>0</v>
      </c>
      <c r="G400" s="29"/>
      <c r="H400" s="29">
        <v>0</v>
      </c>
      <c r="I400" s="29">
        <v>0</v>
      </c>
      <c r="J400" s="29">
        <v>0</v>
      </c>
      <c r="K400" s="68"/>
      <c r="L400" s="15">
        <f>F400-'[1]Сравнение'!F399</f>
        <v>0</v>
      </c>
    </row>
    <row r="401" spans="1:12" ht="15.75" customHeight="1">
      <c r="A401" s="11">
        <f>B401-'[1]Сравнение'!B400</f>
        <v>0</v>
      </c>
      <c r="B401" s="7" t="s">
        <v>550</v>
      </c>
      <c r="C401" s="61" t="s">
        <v>551</v>
      </c>
      <c r="D401" s="13" t="s">
        <v>30</v>
      </c>
      <c r="E401" s="23">
        <f>SUM(E402:E405)</f>
        <v>3712</v>
      </c>
      <c r="F401" s="23">
        <f>SUM(F402:F405)</f>
        <v>195</v>
      </c>
      <c r="G401" s="23"/>
      <c r="H401" s="23">
        <f>SUM(H402:H405)</f>
        <v>0</v>
      </c>
      <c r="I401" s="23">
        <f>SUM(I402:I405)</f>
        <v>3517</v>
      </c>
      <c r="J401" s="23">
        <f>SUM(J402:J405)</f>
        <v>0</v>
      </c>
      <c r="K401" s="67" t="s">
        <v>552</v>
      </c>
      <c r="L401" s="15">
        <f>F401-'[1]Сравнение'!F400</f>
        <v>0</v>
      </c>
    </row>
    <row r="402" spans="1:12" ht="15.75" customHeight="1">
      <c r="A402" s="11">
        <f>B402-'[1]Сравнение'!B401</f>
        <v>0</v>
      </c>
      <c r="B402" s="7" t="s">
        <v>553</v>
      </c>
      <c r="C402" s="62"/>
      <c r="D402" s="25" t="s">
        <v>22</v>
      </c>
      <c r="E402" s="29">
        <f>F402+H402+I402+J402</f>
        <v>1762</v>
      </c>
      <c r="F402" s="29">
        <v>0</v>
      </c>
      <c r="G402" s="29"/>
      <c r="H402" s="29">
        <v>0</v>
      </c>
      <c r="I402" s="29">
        <v>1762</v>
      </c>
      <c r="J402" s="29">
        <v>0</v>
      </c>
      <c r="K402" s="68"/>
      <c r="L402" s="15">
        <f>F402-'[1]Сравнение'!F401</f>
        <v>0</v>
      </c>
    </row>
    <row r="403" spans="1:12" ht="15.75" customHeight="1">
      <c r="A403" s="11">
        <f>B403-'[1]Сравнение'!B402</f>
        <v>0</v>
      </c>
      <c r="B403" s="7" t="s">
        <v>554</v>
      </c>
      <c r="C403" s="62"/>
      <c r="D403" s="25" t="s">
        <v>23</v>
      </c>
      <c r="E403" s="29">
        <f>F403+H403+I403+J403</f>
        <v>400</v>
      </c>
      <c r="F403" s="29">
        <v>40</v>
      </c>
      <c r="G403" s="29"/>
      <c r="H403" s="29">
        <v>0</v>
      </c>
      <c r="I403" s="29">
        <v>360</v>
      </c>
      <c r="J403" s="29">
        <v>0</v>
      </c>
      <c r="K403" s="68"/>
      <c r="L403" s="15">
        <f>F403-'[1]Сравнение'!F402</f>
        <v>0</v>
      </c>
    </row>
    <row r="404" spans="1:12" ht="15.75" customHeight="1">
      <c r="A404" s="11">
        <f>B404-'[1]Сравнение'!B403</f>
        <v>0</v>
      </c>
      <c r="B404" s="21" t="s">
        <v>555</v>
      </c>
      <c r="C404" s="62"/>
      <c r="D404" s="25" t="s">
        <v>25</v>
      </c>
      <c r="E404" s="29">
        <f>F404+H404+I404+J404</f>
        <v>1550</v>
      </c>
      <c r="F404" s="29">
        <v>155</v>
      </c>
      <c r="G404" s="29"/>
      <c r="H404" s="29">
        <v>0</v>
      </c>
      <c r="I404" s="29">
        <v>1395</v>
      </c>
      <c r="J404" s="29">
        <v>0</v>
      </c>
      <c r="K404" s="68"/>
      <c r="L404" s="15">
        <f>F404-'[1]Сравнение'!F403</f>
        <v>0</v>
      </c>
    </row>
    <row r="405" spans="1:12" ht="15.75" customHeight="1">
      <c r="A405" s="11">
        <f>B405-'[1]Сравнение'!B404</f>
        <v>0</v>
      </c>
      <c r="B405" s="7" t="s">
        <v>556</v>
      </c>
      <c r="C405" s="62"/>
      <c r="D405" s="25" t="s">
        <v>26</v>
      </c>
      <c r="E405" s="29">
        <f>F405+H405+I405+J405</f>
        <v>0</v>
      </c>
      <c r="F405" s="29">
        <v>0</v>
      </c>
      <c r="G405" s="29"/>
      <c r="H405" s="29">
        <v>0</v>
      </c>
      <c r="I405" s="29">
        <v>0</v>
      </c>
      <c r="J405" s="29">
        <v>0</v>
      </c>
      <c r="K405" s="68"/>
      <c r="L405" s="15">
        <f>F405-'[1]Сравнение'!F404</f>
        <v>0</v>
      </c>
    </row>
    <row r="406" spans="1:12" ht="15.75" customHeight="1">
      <c r="A406" s="11">
        <f>B406-'[1]Сравнение'!B405</f>
        <v>0</v>
      </c>
      <c r="B406" s="7" t="s">
        <v>557</v>
      </c>
      <c r="C406" s="61" t="s">
        <v>558</v>
      </c>
      <c r="D406" s="13" t="s">
        <v>30</v>
      </c>
      <c r="E406" s="23">
        <f>SUM(E407:E410)</f>
        <v>1353.5</v>
      </c>
      <c r="F406" s="23">
        <f>SUM(F407:F410)</f>
        <v>273.5</v>
      </c>
      <c r="G406" s="23"/>
      <c r="H406" s="23">
        <f>SUM(H407:H410)</f>
        <v>0</v>
      </c>
      <c r="I406" s="23">
        <f>SUM(I407:I410)</f>
        <v>1080</v>
      </c>
      <c r="J406" s="23">
        <f>SUM(J407:J410)</f>
        <v>0</v>
      </c>
      <c r="K406" s="67" t="s">
        <v>559</v>
      </c>
      <c r="L406" s="15">
        <f>F406-'[1]Сравнение'!F405</f>
        <v>0</v>
      </c>
    </row>
    <row r="407" spans="1:12" ht="15.75" customHeight="1">
      <c r="A407" s="11">
        <f>B407-'[1]Сравнение'!B406</f>
        <v>0</v>
      </c>
      <c r="B407" s="7" t="s">
        <v>560</v>
      </c>
      <c r="C407" s="62"/>
      <c r="D407" s="25" t="s">
        <v>22</v>
      </c>
      <c r="E407" s="29">
        <f>F407+H407+I407+J407</f>
        <v>153.5</v>
      </c>
      <c r="F407" s="29">
        <v>153.5</v>
      </c>
      <c r="G407" s="29"/>
      <c r="H407" s="29">
        <v>0</v>
      </c>
      <c r="I407" s="29">
        <v>0</v>
      </c>
      <c r="J407" s="29">
        <v>0</v>
      </c>
      <c r="K407" s="68"/>
      <c r="L407" s="15">
        <f>F407-'[1]Сравнение'!F406</f>
        <v>0</v>
      </c>
    </row>
    <row r="408" spans="1:12" ht="15.75" customHeight="1">
      <c r="A408" s="11">
        <f>B408-'[1]Сравнение'!B407</f>
        <v>0</v>
      </c>
      <c r="B408" s="21" t="s">
        <v>561</v>
      </c>
      <c r="C408" s="62"/>
      <c r="D408" s="25" t="s">
        <v>23</v>
      </c>
      <c r="E408" s="29">
        <f>F408+H408+I408+J408</f>
        <v>1200</v>
      </c>
      <c r="F408" s="29">
        <v>120</v>
      </c>
      <c r="G408" s="29"/>
      <c r="H408" s="29">
        <v>0</v>
      </c>
      <c r="I408" s="29">
        <v>1080</v>
      </c>
      <c r="J408" s="29">
        <v>0</v>
      </c>
      <c r="K408" s="68"/>
      <c r="L408" s="15">
        <f>F408-'[1]Сравнение'!F407</f>
        <v>0</v>
      </c>
    </row>
    <row r="409" spans="1:12" ht="15.75" customHeight="1">
      <c r="A409" s="11">
        <f>B409-'[1]Сравнение'!B408</f>
        <v>0</v>
      </c>
      <c r="B409" s="7" t="s">
        <v>562</v>
      </c>
      <c r="C409" s="62"/>
      <c r="D409" s="25" t="s">
        <v>25</v>
      </c>
      <c r="E409" s="29">
        <f>F409+H409+I409+J409</f>
        <v>0</v>
      </c>
      <c r="F409" s="29">
        <v>0</v>
      </c>
      <c r="G409" s="29"/>
      <c r="H409" s="29">
        <v>0</v>
      </c>
      <c r="I409" s="29">
        <v>0</v>
      </c>
      <c r="J409" s="29">
        <v>0</v>
      </c>
      <c r="K409" s="68"/>
      <c r="L409" s="15">
        <f>F409-'[1]Сравнение'!F408</f>
        <v>0</v>
      </c>
    </row>
    <row r="410" spans="1:12" ht="15.75" customHeight="1">
      <c r="A410" s="11">
        <f>B410-'[1]Сравнение'!B409</f>
        <v>0</v>
      </c>
      <c r="B410" s="7" t="s">
        <v>563</v>
      </c>
      <c r="C410" s="62"/>
      <c r="D410" s="25" t="s">
        <v>26</v>
      </c>
      <c r="E410" s="29">
        <f>F410+H410+I410+J410</f>
        <v>0</v>
      </c>
      <c r="F410" s="29">
        <v>0</v>
      </c>
      <c r="G410" s="29"/>
      <c r="H410" s="29">
        <v>0</v>
      </c>
      <c r="I410" s="29">
        <v>0</v>
      </c>
      <c r="J410" s="29">
        <v>0</v>
      </c>
      <c r="K410" s="68"/>
      <c r="L410" s="15">
        <f>F410-'[1]Сравнение'!F409</f>
        <v>0</v>
      </c>
    </row>
    <row r="411" spans="1:12" ht="15.75" customHeight="1">
      <c r="A411" s="11">
        <f>B411-'[1]Сравнение'!B410</f>
        <v>0</v>
      </c>
      <c r="B411" s="7" t="s">
        <v>564</v>
      </c>
      <c r="C411" s="61" t="s">
        <v>565</v>
      </c>
      <c r="D411" s="13" t="s">
        <v>30</v>
      </c>
      <c r="E411" s="23">
        <f>SUM(E412:E415)</f>
        <v>1485</v>
      </c>
      <c r="F411" s="23">
        <f>SUM(F412:F415)</f>
        <v>100</v>
      </c>
      <c r="G411" s="23"/>
      <c r="H411" s="23">
        <f>SUM(H412:H415)</f>
        <v>0</v>
      </c>
      <c r="I411" s="23">
        <f>SUM(I412:I415)</f>
        <v>1385</v>
      </c>
      <c r="J411" s="23">
        <f>SUM(J412:J415)</f>
        <v>0</v>
      </c>
      <c r="K411" s="67" t="s">
        <v>566</v>
      </c>
      <c r="L411" s="15">
        <f>F411-'[1]Сравнение'!F410</f>
        <v>0</v>
      </c>
    </row>
    <row r="412" spans="1:12" ht="15.75" customHeight="1">
      <c r="A412" s="11">
        <f>B412-'[1]Сравнение'!B411</f>
        <v>0</v>
      </c>
      <c r="B412" s="21" t="s">
        <v>567</v>
      </c>
      <c r="C412" s="62"/>
      <c r="D412" s="25" t="s">
        <v>22</v>
      </c>
      <c r="E412" s="29">
        <f>F412+H412+I412+J412</f>
        <v>485</v>
      </c>
      <c r="F412" s="29">
        <v>0</v>
      </c>
      <c r="G412" s="29"/>
      <c r="H412" s="29">
        <v>0</v>
      </c>
      <c r="I412" s="29">
        <v>485</v>
      </c>
      <c r="J412" s="29">
        <v>0</v>
      </c>
      <c r="K412" s="68"/>
      <c r="L412" s="15">
        <f>F412-'[1]Сравнение'!F411</f>
        <v>0</v>
      </c>
    </row>
    <row r="413" spans="1:12" ht="15.75" customHeight="1">
      <c r="A413" s="11">
        <f>B413-'[1]Сравнение'!B412</f>
        <v>0</v>
      </c>
      <c r="B413" s="7" t="s">
        <v>568</v>
      </c>
      <c r="C413" s="62"/>
      <c r="D413" s="25" t="s">
        <v>23</v>
      </c>
      <c r="E413" s="29">
        <f>F413+H413+I413+J413</f>
        <v>600</v>
      </c>
      <c r="F413" s="29">
        <v>60</v>
      </c>
      <c r="G413" s="29"/>
      <c r="H413" s="29">
        <v>0</v>
      </c>
      <c r="I413" s="29">
        <v>540</v>
      </c>
      <c r="J413" s="29">
        <v>0</v>
      </c>
      <c r="K413" s="68"/>
      <c r="L413" s="15">
        <f>F413-'[1]Сравнение'!F412</f>
        <v>0</v>
      </c>
    </row>
    <row r="414" spans="1:12" ht="15.75" customHeight="1">
      <c r="A414" s="11">
        <f>B414-'[1]Сравнение'!B413</f>
        <v>0</v>
      </c>
      <c r="B414" s="7" t="s">
        <v>569</v>
      </c>
      <c r="C414" s="62"/>
      <c r="D414" s="25" t="s">
        <v>25</v>
      </c>
      <c r="E414" s="29">
        <f>F414+H414+I414+J414</f>
        <v>400</v>
      </c>
      <c r="F414" s="29">
        <v>40</v>
      </c>
      <c r="G414" s="29"/>
      <c r="H414" s="29">
        <v>0</v>
      </c>
      <c r="I414" s="29">
        <v>360</v>
      </c>
      <c r="J414" s="29">
        <v>0</v>
      </c>
      <c r="K414" s="68"/>
      <c r="L414" s="15">
        <f>F414-'[1]Сравнение'!F413</f>
        <v>0</v>
      </c>
    </row>
    <row r="415" spans="1:12" ht="15.75" customHeight="1">
      <c r="A415" s="11">
        <f>B415-'[1]Сравнение'!B414</f>
        <v>0</v>
      </c>
      <c r="B415" s="7" t="s">
        <v>570</v>
      </c>
      <c r="C415" s="62"/>
      <c r="D415" s="25" t="s">
        <v>26</v>
      </c>
      <c r="E415" s="29">
        <f>F415+H415+I415+J415</f>
        <v>0</v>
      </c>
      <c r="F415" s="29">
        <v>0</v>
      </c>
      <c r="G415" s="29"/>
      <c r="H415" s="29">
        <v>0</v>
      </c>
      <c r="I415" s="29">
        <v>0</v>
      </c>
      <c r="J415" s="29">
        <v>0</v>
      </c>
      <c r="K415" s="68"/>
      <c r="L415" s="15">
        <f>F415-'[1]Сравнение'!F414</f>
        <v>0</v>
      </c>
    </row>
    <row r="416" spans="1:12" s="34" customFormat="1" ht="15.75" customHeight="1">
      <c r="A416" s="11">
        <f>B416-'[1]Сравнение'!B415</f>
        <v>0</v>
      </c>
      <c r="B416" s="21" t="s">
        <v>571</v>
      </c>
      <c r="C416" s="80" t="s">
        <v>572</v>
      </c>
      <c r="D416" s="13" t="s">
        <v>30</v>
      </c>
      <c r="E416" s="23">
        <f>SUM(E417:E420)</f>
        <v>26162</v>
      </c>
      <c r="F416" s="23">
        <f>SUM(F417:F420)</f>
        <v>26162</v>
      </c>
      <c r="G416" s="23"/>
      <c r="H416" s="23">
        <f>SUM(H417:H420)</f>
        <v>0</v>
      </c>
      <c r="I416" s="23">
        <f>SUM(I417:I420)</f>
        <v>0</v>
      </c>
      <c r="J416" s="23">
        <f>SUM(J417:J420)</f>
        <v>0</v>
      </c>
      <c r="K416" s="81" t="s">
        <v>573</v>
      </c>
      <c r="L416" s="15">
        <f>F416-'[1]Сравнение'!F415</f>
        <v>0</v>
      </c>
    </row>
    <row r="417" spans="1:12" s="34" customFormat="1" ht="15.75" customHeight="1">
      <c r="A417" s="11">
        <f>B417-'[1]Сравнение'!B416</f>
        <v>0</v>
      </c>
      <c r="B417" s="7" t="s">
        <v>574</v>
      </c>
      <c r="C417" s="80"/>
      <c r="D417" s="25" t="s">
        <v>22</v>
      </c>
      <c r="E417" s="29">
        <f>F417+H417+I417+J417</f>
        <v>0</v>
      </c>
      <c r="F417" s="29">
        <v>0</v>
      </c>
      <c r="G417" s="29"/>
      <c r="H417" s="29">
        <v>0</v>
      </c>
      <c r="I417" s="29">
        <v>0</v>
      </c>
      <c r="J417" s="29">
        <v>0</v>
      </c>
      <c r="K417" s="81"/>
      <c r="L417" s="15">
        <f>F417-'[1]Сравнение'!F416</f>
        <v>0</v>
      </c>
    </row>
    <row r="418" spans="1:12" s="34" customFormat="1" ht="15.75" customHeight="1">
      <c r="A418" s="11">
        <f>B418-'[1]Сравнение'!B417</f>
        <v>0</v>
      </c>
      <c r="B418" s="7" t="s">
        <v>575</v>
      </c>
      <c r="C418" s="80"/>
      <c r="D418" s="25" t="s">
        <v>23</v>
      </c>
      <c r="E418" s="29">
        <f>F418+H418+I418+J418</f>
        <v>26162</v>
      </c>
      <c r="F418" s="29">
        <v>26162</v>
      </c>
      <c r="G418" s="29"/>
      <c r="H418" s="29">
        <v>0</v>
      </c>
      <c r="I418" s="29">
        <v>0</v>
      </c>
      <c r="J418" s="29">
        <v>0</v>
      </c>
      <c r="K418" s="81"/>
      <c r="L418" s="15">
        <f>F418-'[1]Сравнение'!F417</f>
        <v>0</v>
      </c>
    </row>
    <row r="419" spans="1:12" s="34" customFormat="1" ht="15.75" customHeight="1">
      <c r="A419" s="11">
        <f>B419-'[1]Сравнение'!B418</f>
        <v>0</v>
      </c>
      <c r="B419" s="7" t="s">
        <v>576</v>
      </c>
      <c r="C419" s="80"/>
      <c r="D419" s="25" t="s">
        <v>25</v>
      </c>
      <c r="E419" s="29">
        <f>F419+H419+I419+J419</f>
        <v>0</v>
      </c>
      <c r="F419" s="29">
        <v>0</v>
      </c>
      <c r="G419" s="29"/>
      <c r="H419" s="29">
        <v>0</v>
      </c>
      <c r="I419" s="29">
        <v>0</v>
      </c>
      <c r="J419" s="29">
        <v>0</v>
      </c>
      <c r="K419" s="81"/>
      <c r="L419" s="15">
        <f>F419-'[1]Сравнение'!F418</f>
        <v>0</v>
      </c>
    </row>
    <row r="420" spans="1:12" s="34" customFormat="1" ht="15.75" customHeight="1">
      <c r="A420" s="11">
        <f>B420-'[1]Сравнение'!B419</f>
        <v>0</v>
      </c>
      <c r="B420" s="21" t="s">
        <v>577</v>
      </c>
      <c r="C420" s="80"/>
      <c r="D420" s="25" t="s">
        <v>26</v>
      </c>
      <c r="E420" s="29">
        <f>F420+H420+I420+J420</f>
        <v>0</v>
      </c>
      <c r="F420" s="29">
        <v>0</v>
      </c>
      <c r="G420" s="29"/>
      <c r="H420" s="29">
        <v>0</v>
      </c>
      <c r="I420" s="29">
        <v>0</v>
      </c>
      <c r="J420" s="29">
        <v>0</v>
      </c>
      <c r="K420" s="81"/>
      <c r="L420" s="15">
        <f>F420-'[1]Сравнение'!F419</f>
        <v>0</v>
      </c>
    </row>
    <row r="421" spans="1:12" s="34" customFormat="1" ht="15.75" customHeight="1">
      <c r="A421" s="11">
        <f>B421-'[1]Сравнение'!B420</f>
        <v>0</v>
      </c>
      <c r="B421" s="7" t="s">
        <v>578</v>
      </c>
      <c r="C421" s="62" t="s">
        <v>579</v>
      </c>
      <c r="D421" s="13" t="s">
        <v>30</v>
      </c>
      <c r="E421" s="23">
        <f>SUM(E422:E425)</f>
        <v>23160</v>
      </c>
      <c r="F421" s="23">
        <f>SUM(F422:F425)</f>
        <v>10000</v>
      </c>
      <c r="G421" s="23"/>
      <c r="H421" s="23">
        <f>SUM(H422:H425)</f>
        <v>0</v>
      </c>
      <c r="I421" s="23">
        <f>SUM(I422:I425)</f>
        <v>13160</v>
      </c>
      <c r="J421" s="23">
        <f>SUM(J422:J425)</f>
        <v>0</v>
      </c>
      <c r="K421" s="68" t="s">
        <v>580</v>
      </c>
      <c r="L421" s="15">
        <f>F421-'[1]Сравнение'!F420</f>
        <v>0</v>
      </c>
    </row>
    <row r="422" spans="1:12" s="34" customFormat="1" ht="15.75" customHeight="1">
      <c r="A422" s="11">
        <f>B422-'[1]Сравнение'!B421</f>
        <v>0</v>
      </c>
      <c r="B422" s="7" t="s">
        <v>581</v>
      </c>
      <c r="C422" s="62"/>
      <c r="D422" s="25" t="s">
        <v>22</v>
      </c>
      <c r="E422" s="29">
        <f>F422+H422+I422+J422</f>
        <v>23160</v>
      </c>
      <c r="F422" s="29">
        <v>10000</v>
      </c>
      <c r="G422" s="29"/>
      <c r="H422" s="29">
        <v>0</v>
      </c>
      <c r="I422" s="29">
        <v>13160</v>
      </c>
      <c r="J422" s="29">
        <v>0</v>
      </c>
      <c r="K422" s="68"/>
      <c r="L422" s="15">
        <f>F422-'[1]Сравнение'!F421</f>
        <v>0</v>
      </c>
    </row>
    <row r="423" spans="1:12" s="34" customFormat="1" ht="15.75" customHeight="1">
      <c r="A423" s="11">
        <f>B423-'[1]Сравнение'!B422</f>
        <v>0</v>
      </c>
      <c r="B423" s="7" t="s">
        <v>582</v>
      </c>
      <c r="C423" s="62"/>
      <c r="D423" s="25" t="s">
        <v>23</v>
      </c>
      <c r="E423" s="29">
        <f>F423+H423+I423+J423</f>
        <v>0</v>
      </c>
      <c r="F423" s="29">
        <v>0</v>
      </c>
      <c r="G423" s="29"/>
      <c r="H423" s="29">
        <v>0</v>
      </c>
      <c r="I423" s="29">
        <v>0</v>
      </c>
      <c r="J423" s="29">
        <v>0</v>
      </c>
      <c r="K423" s="68"/>
      <c r="L423" s="15">
        <f>F423-'[1]Сравнение'!F422</f>
        <v>0</v>
      </c>
    </row>
    <row r="424" spans="1:12" s="34" customFormat="1" ht="15.75" customHeight="1">
      <c r="A424" s="11">
        <f>B424-'[1]Сравнение'!B423</f>
        <v>0</v>
      </c>
      <c r="B424" s="21" t="s">
        <v>583</v>
      </c>
      <c r="C424" s="62"/>
      <c r="D424" s="25" t="s">
        <v>25</v>
      </c>
      <c r="E424" s="29">
        <f>F424+H424+I424+J424</f>
        <v>0</v>
      </c>
      <c r="F424" s="29">
        <v>0</v>
      </c>
      <c r="G424" s="29"/>
      <c r="H424" s="29">
        <v>0</v>
      </c>
      <c r="I424" s="29">
        <v>0</v>
      </c>
      <c r="J424" s="29">
        <v>0</v>
      </c>
      <c r="K424" s="68"/>
      <c r="L424" s="15">
        <f>F424-'[1]Сравнение'!F423</f>
        <v>0</v>
      </c>
    </row>
    <row r="425" spans="1:12" s="34" customFormat="1" ht="15.75" customHeight="1">
      <c r="A425" s="11">
        <f>B425-'[1]Сравнение'!B424</f>
        <v>0</v>
      </c>
      <c r="B425" s="7" t="s">
        <v>584</v>
      </c>
      <c r="C425" s="62"/>
      <c r="D425" s="25" t="s">
        <v>26</v>
      </c>
      <c r="E425" s="29">
        <f>F425+H425+I425+J425</f>
        <v>0</v>
      </c>
      <c r="F425" s="29">
        <v>0</v>
      </c>
      <c r="G425" s="29"/>
      <c r="H425" s="29">
        <v>0</v>
      </c>
      <c r="I425" s="29">
        <v>0</v>
      </c>
      <c r="J425" s="29">
        <v>0</v>
      </c>
      <c r="K425" s="68"/>
      <c r="L425" s="15">
        <f>F425-'[1]Сравнение'!F424</f>
        <v>0</v>
      </c>
    </row>
    <row r="426" spans="1:12" ht="15.75" customHeight="1">
      <c r="A426" s="11">
        <f>B426-'[1]Сравнение'!B425</f>
        <v>0</v>
      </c>
      <c r="B426" s="7" t="s">
        <v>585</v>
      </c>
      <c r="C426" s="61" t="s">
        <v>586</v>
      </c>
      <c r="D426" s="13" t="s">
        <v>30</v>
      </c>
      <c r="E426" s="23">
        <f>SUM(E427:E430)</f>
        <v>70000</v>
      </c>
      <c r="F426" s="23">
        <f>SUM(F427:F430)</f>
        <v>35000</v>
      </c>
      <c r="G426" s="23"/>
      <c r="H426" s="23">
        <f>SUM(H427:H430)</f>
        <v>0</v>
      </c>
      <c r="I426" s="23">
        <f>SUM(I427:I430)</f>
        <v>35000</v>
      </c>
      <c r="J426" s="23">
        <f>SUM(J427:J430)</f>
        <v>0</v>
      </c>
      <c r="K426" s="67" t="s">
        <v>587</v>
      </c>
      <c r="L426" s="15">
        <f>F426-'[1]Сравнение'!F425</f>
        <v>0</v>
      </c>
    </row>
    <row r="427" spans="1:12" ht="15.75" customHeight="1">
      <c r="A427" s="11">
        <f>B427-'[1]Сравнение'!B426</f>
        <v>0</v>
      </c>
      <c r="B427" s="7" t="s">
        <v>588</v>
      </c>
      <c r="C427" s="62"/>
      <c r="D427" s="25" t="s">
        <v>22</v>
      </c>
      <c r="E427" s="29">
        <f>F427+H427+I427+J427</f>
        <v>0</v>
      </c>
      <c r="F427" s="29">
        <v>0</v>
      </c>
      <c r="G427" s="29"/>
      <c r="H427" s="29">
        <v>0</v>
      </c>
      <c r="I427" s="29">
        <v>0</v>
      </c>
      <c r="J427" s="29">
        <v>0</v>
      </c>
      <c r="K427" s="68"/>
      <c r="L427" s="15">
        <f>F427-'[1]Сравнение'!F426</f>
        <v>0</v>
      </c>
    </row>
    <row r="428" spans="1:12" ht="15.75" customHeight="1">
      <c r="A428" s="11">
        <f>B428-'[1]Сравнение'!B427</f>
        <v>0</v>
      </c>
      <c r="B428" s="21" t="s">
        <v>589</v>
      </c>
      <c r="C428" s="62"/>
      <c r="D428" s="25" t="s">
        <v>23</v>
      </c>
      <c r="E428" s="29">
        <f>F428+H428+I428+J428</f>
        <v>0</v>
      </c>
      <c r="F428" s="29">
        <v>0</v>
      </c>
      <c r="G428" s="29"/>
      <c r="H428" s="29">
        <v>0</v>
      </c>
      <c r="I428" s="29">
        <v>0</v>
      </c>
      <c r="J428" s="29">
        <v>0</v>
      </c>
      <c r="K428" s="68"/>
      <c r="L428" s="15">
        <f>F428-'[1]Сравнение'!F427</f>
        <v>0</v>
      </c>
    </row>
    <row r="429" spans="1:12" ht="15.75" customHeight="1">
      <c r="A429" s="11">
        <f>B429-'[1]Сравнение'!B428</f>
        <v>0</v>
      </c>
      <c r="B429" s="7" t="s">
        <v>590</v>
      </c>
      <c r="C429" s="62"/>
      <c r="D429" s="25" t="s">
        <v>25</v>
      </c>
      <c r="E429" s="29">
        <f>F429+H429+I429+J429</f>
        <v>0</v>
      </c>
      <c r="F429" s="29">
        <v>0</v>
      </c>
      <c r="G429" s="29"/>
      <c r="H429" s="29">
        <v>0</v>
      </c>
      <c r="I429" s="29">
        <v>0</v>
      </c>
      <c r="J429" s="29">
        <v>0</v>
      </c>
      <c r="K429" s="68"/>
      <c r="L429" s="15">
        <f>F429-'[1]Сравнение'!F428</f>
        <v>0</v>
      </c>
    </row>
    <row r="430" spans="1:12" ht="15.75" customHeight="1">
      <c r="A430" s="11">
        <f>B430-'[1]Сравнение'!B429</f>
        <v>0</v>
      </c>
      <c r="B430" s="7" t="s">
        <v>591</v>
      </c>
      <c r="C430" s="62"/>
      <c r="D430" s="25" t="s">
        <v>26</v>
      </c>
      <c r="E430" s="29">
        <f>F430+H430+I430+J430</f>
        <v>70000</v>
      </c>
      <c r="F430" s="29">
        <v>35000</v>
      </c>
      <c r="G430" s="29"/>
      <c r="H430" s="29">
        <v>0</v>
      </c>
      <c r="I430" s="29">
        <v>35000</v>
      </c>
      <c r="J430" s="29">
        <v>0</v>
      </c>
      <c r="K430" s="68"/>
      <c r="L430" s="15">
        <f>F430-'[1]Сравнение'!F429</f>
        <v>0</v>
      </c>
    </row>
    <row r="431" spans="1:12" ht="15.75" customHeight="1">
      <c r="A431" s="11">
        <f>B431-'[1]Сравнение'!B430</f>
        <v>0</v>
      </c>
      <c r="B431" s="7" t="s">
        <v>592</v>
      </c>
      <c r="C431" s="61" t="s">
        <v>593</v>
      </c>
      <c r="D431" s="13" t="s">
        <v>30</v>
      </c>
      <c r="E431" s="23">
        <f>SUM(E432:E435)</f>
        <v>70000</v>
      </c>
      <c r="F431" s="23">
        <f>SUM(F432:F435)</f>
        <v>35000</v>
      </c>
      <c r="G431" s="23"/>
      <c r="H431" s="23">
        <f>SUM(H432:H435)</f>
        <v>0</v>
      </c>
      <c r="I431" s="23">
        <f>SUM(I432:I435)</f>
        <v>35000</v>
      </c>
      <c r="J431" s="23">
        <f>SUM(J432:J435)</f>
        <v>0</v>
      </c>
      <c r="K431" s="67" t="s">
        <v>594</v>
      </c>
      <c r="L431" s="15">
        <f>F431-'[1]Сравнение'!F430</f>
        <v>0</v>
      </c>
    </row>
    <row r="432" spans="1:12" ht="15.75" customHeight="1">
      <c r="A432" s="11">
        <f>B432-'[1]Сравнение'!B431</f>
        <v>0</v>
      </c>
      <c r="B432" s="21" t="s">
        <v>595</v>
      </c>
      <c r="C432" s="62"/>
      <c r="D432" s="25" t="s">
        <v>22</v>
      </c>
      <c r="E432" s="29">
        <f>F432+H432+I432+J432</f>
        <v>0</v>
      </c>
      <c r="F432" s="29">
        <v>0</v>
      </c>
      <c r="G432" s="29"/>
      <c r="H432" s="29">
        <v>0</v>
      </c>
      <c r="I432" s="29">
        <v>0</v>
      </c>
      <c r="J432" s="29">
        <v>0</v>
      </c>
      <c r="K432" s="68"/>
      <c r="L432" s="15">
        <f>F432-'[1]Сравнение'!F431</f>
        <v>0</v>
      </c>
    </row>
    <row r="433" spans="1:12" ht="15.75" customHeight="1">
      <c r="A433" s="11">
        <f>B433-'[1]Сравнение'!B432</f>
        <v>0</v>
      </c>
      <c r="B433" s="7" t="s">
        <v>596</v>
      </c>
      <c r="C433" s="62"/>
      <c r="D433" s="25" t="s">
        <v>23</v>
      </c>
      <c r="E433" s="29">
        <f>F433+H433+I433+J433</f>
        <v>0</v>
      </c>
      <c r="F433" s="29">
        <v>0</v>
      </c>
      <c r="G433" s="29"/>
      <c r="H433" s="29">
        <v>0</v>
      </c>
      <c r="I433" s="29">
        <v>0</v>
      </c>
      <c r="J433" s="29">
        <v>0</v>
      </c>
      <c r="K433" s="68"/>
      <c r="L433" s="15">
        <f>F433-'[1]Сравнение'!F432</f>
        <v>0</v>
      </c>
    </row>
    <row r="434" spans="1:12" ht="15.75" customHeight="1">
      <c r="A434" s="11">
        <f>B434-'[1]Сравнение'!B433</f>
        <v>0</v>
      </c>
      <c r="B434" s="7" t="s">
        <v>597</v>
      </c>
      <c r="C434" s="62"/>
      <c r="D434" s="25" t="s">
        <v>25</v>
      </c>
      <c r="E434" s="29">
        <f>F434+H434+I434+J434</f>
        <v>0</v>
      </c>
      <c r="F434" s="29">
        <v>0</v>
      </c>
      <c r="G434" s="29"/>
      <c r="H434" s="29">
        <v>0</v>
      </c>
      <c r="I434" s="29">
        <v>0</v>
      </c>
      <c r="J434" s="29">
        <v>0</v>
      </c>
      <c r="K434" s="68"/>
      <c r="L434" s="15">
        <f>F434-'[1]Сравнение'!F433</f>
        <v>0</v>
      </c>
    </row>
    <row r="435" spans="1:12" ht="15.75" customHeight="1">
      <c r="A435" s="11">
        <f>B435-'[1]Сравнение'!B434</f>
        <v>0</v>
      </c>
      <c r="B435" s="7" t="s">
        <v>598</v>
      </c>
      <c r="C435" s="62"/>
      <c r="D435" s="25" t="s">
        <v>26</v>
      </c>
      <c r="E435" s="29">
        <f>F435+H435+I435+J435</f>
        <v>70000</v>
      </c>
      <c r="F435" s="29">
        <v>35000</v>
      </c>
      <c r="G435" s="29"/>
      <c r="H435" s="29">
        <v>0</v>
      </c>
      <c r="I435" s="29">
        <v>35000</v>
      </c>
      <c r="J435" s="29">
        <v>0</v>
      </c>
      <c r="K435" s="68"/>
      <c r="L435" s="15">
        <f>F435-'[1]Сравнение'!F434</f>
        <v>0</v>
      </c>
    </row>
    <row r="436" spans="1:12" ht="15.75" customHeight="1">
      <c r="A436" s="11">
        <f>B436-'[1]Сравнение'!B435</f>
        <v>0</v>
      </c>
      <c r="B436" s="21" t="s">
        <v>599</v>
      </c>
      <c r="C436" s="61" t="s">
        <v>600</v>
      </c>
      <c r="D436" s="13" t="s">
        <v>30</v>
      </c>
      <c r="E436" s="23">
        <f>SUM(E437:E440)</f>
        <v>1390</v>
      </c>
      <c r="F436" s="23">
        <f>SUM(F437:F440)</f>
        <v>695</v>
      </c>
      <c r="G436" s="23"/>
      <c r="H436" s="23">
        <f>SUM(H437:H440)</f>
        <v>0</v>
      </c>
      <c r="I436" s="23">
        <f>SUM(I437:I440)</f>
        <v>695</v>
      </c>
      <c r="J436" s="23">
        <f>SUM(J437:J440)</f>
        <v>0</v>
      </c>
      <c r="K436" s="67" t="s">
        <v>601</v>
      </c>
      <c r="L436" s="15">
        <f>F436-'[1]Сравнение'!F435</f>
        <v>0</v>
      </c>
    </row>
    <row r="437" spans="1:12" ht="15.75" customHeight="1">
      <c r="A437" s="11">
        <f>B437-'[1]Сравнение'!B436</f>
        <v>0</v>
      </c>
      <c r="B437" s="7" t="s">
        <v>602</v>
      </c>
      <c r="C437" s="62"/>
      <c r="D437" s="25" t="s">
        <v>22</v>
      </c>
      <c r="E437" s="29">
        <f>F437+H437+I437+J437</f>
        <v>1390</v>
      </c>
      <c r="F437" s="29">
        <v>695</v>
      </c>
      <c r="G437" s="29"/>
      <c r="H437" s="29">
        <v>0</v>
      </c>
      <c r="I437" s="29">
        <v>695</v>
      </c>
      <c r="J437" s="29">
        <v>0</v>
      </c>
      <c r="K437" s="68"/>
      <c r="L437" s="15">
        <f>F437-'[1]Сравнение'!F436</f>
        <v>0</v>
      </c>
    </row>
    <row r="438" spans="1:12" ht="15.75" customHeight="1">
      <c r="A438" s="11">
        <f>B438-'[1]Сравнение'!B437</f>
        <v>0</v>
      </c>
      <c r="B438" s="7" t="s">
        <v>603</v>
      </c>
      <c r="C438" s="62"/>
      <c r="D438" s="25" t="s">
        <v>23</v>
      </c>
      <c r="E438" s="29">
        <f>F438+H438+I438+J438</f>
        <v>0</v>
      </c>
      <c r="F438" s="29">
        <v>0</v>
      </c>
      <c r="G438" s="29"/>
      <c r="H438" s="29">
        <v>0</v>
      </c>
      <c r="I438" s="29">
        <v>0</v>
      </c>
      <c r="J438" s="29">
        <v>0</v>
      </c>
      <c r="K438" s="68"/>
      <c r="L438" s="15">
        <f>F438-'[1]Сравнение'!F437</f>
        <v>0</v>
      </c>
    </row>
    <row r="439" spans="1:12" ht="15.75" customHeight="1">
      <c r="A439" s="11">
        <f>B439-'[1]Сравнение'!B438</f>
        <v>0</v>
      </c>
      <c r="B439" s="7" t="s">
        <v>604</v>
      </c>
      <c r="C439" s="62"/>
      <c r="D439" s="25" t="s">
        <v>25</v>
      </c>
      <c r="E439" s="29">
        <f>F439+H439+I439+J439</f>
        <v>0</v>
      </c>
      <c r="F439" s="29">
        <v>0</v>
      </c>
      <c r="G439" s="29"/>
      <c r="H439" s="29">
        <v>0</v>
      </c>
      <c r="I439" s="29">
        <v>0</v>
      </c>
      <c r="J439" s="29">
        <v>0</v>
      </c>
      <c r="K439" s="68"/>
      <c r="L439" s="15">
        <f>F439-'[1]Сравнение'!F438</f>
        <v>0</v>
      </c>
    </row>
    <row r="440" spans="1:12" ht="15.75" customHeight="1">
      <c r="A440" s="11">
        <f>B440-'[1]Сравнение'!B439</f>
        <v>0</v>
      </c>
      <c r="B440" s="21" t="s">
        <v>605</v>
      </c>
      <c r="C440" s="62"/>
      <c r="D440" s="25" t="s">
        <v>26</v>
      </c>
      <c r="E440" s="29">
        <f>F440+H440+I440+J440</f>
        <v>0</v>
      </c>
      <c r="F440" s="29">
        <v>0</v>
      </c>
      <c r="G440" s="29"/>
      <c r="H440" s="29">
        <v>0</v>
      </c>
      <c r="I440" s="29">
        <v>0</v>
      </c>
      <c r="J440" s="29">
        <v>0</v>
      </c>
      <c r="K440" s="68"/>
      <c r="L440" s="15">
        <f>F440-'[1]Сравнение'!F439</f>
        <v>0</v>
      </c>
    </row>
    <row r="441" spans="1:12" ht="15.75" customHeight="1">
      <c r="A441" s="11">
        <f>B441-'[1]Сравнение'!B440</f>
        <v>0</v>
      </c>
      <c r="B441" s="7" t="s">
        <v>606</v>
      </c>
      <c r="C441" s="61" t="s">
        <v>607</v>
      </c>
      <c r="D441" s="13" t="s">
        <v>30</v>
      </c>
      <c r="E441" s="23">
        <f>SUM(E442:E445)</f>
        <v>892</v>
      </c>
      <c r="F441" s="23">
        <f>SUM(F442:F445)</f>
        <v>446</v>
      </c>
      <c r="G441" s="23"/>
      <c r="H441" s="23">
        <f>SUM(H442:H445)</f>
        <v>0</v>
      </c>
      <c r="I441" s="23">
        <f>SUM(I442:I445)</f>
        <v>446</v>
      </c>
      <c r="J441" s="23">
        <f>SUM(J442:J445)</f>
        <v>0</v>
      </c>
      <c r="K441" s="67" t="s">
        <v>608</v>
      </c>
      <c r="L441" s="15">
        <f>F441-'[1]Сравнение'!F440</f>
        <v>0</v>
      </c>
    </row>
    <row r="442" spans="1:12" ht="15.75" customHeight="1">
      <c r="A442" s="11">
        <f>B442-'[1]Сравнение'!B441</f>
        <v>0</v>
      </c>
      <c r="B442" s="7" t="s">
        <v>609</v>
      </c>
      <c r="C442" s="62"/>
      <c r="D442" s="25" t="s">
        <v>22</v>
      </c>
      <c r="E442" s="29">
        <f>F442+H442+I442+J442</f>
        <v>300</v>
      </c>
      <c r="F442" s="29">
        <v>150</v>
      </c>
      <c r="G442" s="29"/>
      <c r="H442" s="28">
        <v>0</v>
      </c>
      <c r="I442" s="29">
        <v>150</v>
      </c>
      <c r="J442" s="28">
        <v>0</v>
      </c>
      <c r="K442" s="68"/>
      <c r="L442" s="15">
        <f>F442-'[1]Сравнение'!F441</f>
        <v>0</v>
      </c>
    </row>
    <row r="443" spans="1:12" ht="15.75" customHeight="1">
      <c r="A443" s="11">
        <f>B443-'[1]Сравнение'!B442</f>
        <v>0</v>
      </c>
      <c r="B443" s="7" t="s">
        <v>610</v>
      </c>
      <c r="C443" s="62"/>
      <c r="D443" s="25" t="s">
        <v>23</v>
      </c>
      <c r="E443" s="29">
        <f>F443+H443+I443+J443</f>
        <v>140</v>
      </c>
      <c r="F443" s="29">
        <v>70</v>
      </c>
      <c r="G443" s="29"/>
      <c r="H443" s="29">
        <v>0</v>
      </c>
      <c r="I443" s="29">
        <v>70</v>
      </c>
      <c r="J443" s="29">
        <v>0</v>
      </c>
      <c r="K443" s="68"/>
      <c r="L443" s="15">
        <f>F443-'[1]Сравнение'!F442</f>
        <v>0</v>
      </c>
    </row>
    <row r="444" spans="1:12" ht="15.75" customHeight="1">
      <c r="A444" s="11">
        <f>B444-'[1]Сравнение'!B443</f>
        <v>0</v>
      </c>
      <c r="B444" s="21" t="s">
        <v>611</v>
      </c>
      <c r="C444" s="62"/>
      <c r="D444" s="25" t="s">
        <v>25</v>
      </c>
      <c r="E444" s="29">
        <f>F444+H444+I444+J444</f>
        <v>452</v>
      </c>
      <c r="F444" s="29">
        <v>226</v>
      </c>
      <c r="G444" s="29"/>
      <c r="H444" s="29">
        <v>0</v>
      </c>
      <c r="I444" s="29">
        <v>226</v>
      </c>
      <c r="J444" s="29">
        <v>0</v>
      </c>
      <c r="K444" s="68"/>
      <c r="L444" s="15">
        <f>F444-'[1]Сравнение'!F443</f>
        <v>0</v>
      </c>
    </row>
    <row r="445" spans="1:12" ht="15.75" customHeight="1">
      <c r="A445" s="11">
        <f>B445-'[1]Сравнение'!B444</f>
        <v>0</v>
      </c>
      <c r="B445" s="7" t="s">
        <v>612</v>
      </c>
      <c r="C445" s="62"/>
      <c r="D445" s="25" t="s">
        <v>26</v>
      </c>
      <c r="E445" s="29">
        <f>F445+H445+I445+J445</f>
        <v>0</v>
      </c>
      <c r="F445" s="29">
        <v>0</v>
      </c>
      <c r="G445" s="29"/>
      <c r="H445" s="29">
        <v>0</v>
      </c>
      <c r="I445" s="29">
        <v>0</v>
      </c>
      <c r="J445" s="29">
        <v>0</v>
      </c>
      <c r="K445" s="68"/>
      <c r="L445" s="15">
        <f>F445-'[1]Сравнение'!F444</f>
        <v>0</v>
      </c>
    </row>
    <row r="446" spans="1:12" ht="15.75" customHeight="1">
      <c r="A446" s="11">
        <f>B446-'[1]Сравнение'!B445</f>
        <v>0</v>
      </c>
      <c r="B446" s="7" t="s">
        <v>613</v>
      </c>
      <c r="C446" s="61" t="s">
        <v>614</v>
      </c>
      <c r="D446" s="13" t="s">
        <v>30</v>
      </c>
      <c r="E446" s="23">
        <f>SUM(E447:E450)</f>
        <v>330</v>
      </c>
      <c r="F446" s="23">
        <f>SUM(F447:F450)</f>
        <v>165</v>
      </c>
      <c r="G446" s="23"/>
      <c r="H446" s="23">
        <f>SUM(H447:H450)</f>
        <v>0</v>
      </c>
      <c r="I446" s="23">
        <f>SUM(I447:I450)</f>
        <v>165</v>
      </c>
      <c r="J446" s="23">
        <f>SUM(J447:J450)</f>
        <v>0</v>
      </c>
      <c r="K446" s="67" t="s">
        <v>615</v>
      </c>
      <c r="L446" s="15">
        <f>F446-'[1]Сравнение'!F445</f>
        <v>0</v>
      </c>
    </row>
    <row r="447" spans="1:12" ht="15.75" customHeight="1">
      <c r="A447" s="11">
        <f>B447-'[1]Сравнение'!B446</f>
        <v>0</v>
      </c>
      <c r="B447" s="7" t="s">
        <v>616</v>
      </c>
      <c r="C447" s="62"/>
      <c r="D447" s="25" t="s">
        <v>22</v>
      </c>
      <c r="E447" s="29">
        <f>F447+H447+I447+J447</f>
        <v>330</v>
      </c>
      <c r="F447" s="29">
        <v>165</v>
      </c>
      <c r="G447" s="29"/>
      <c r="H447" s="29">
        <v>0</v>
      </c>
      <c r="I447" s="29">
        <v>165</v>
      </c>
      <c r="J447" s="29">
        <v>0</v>
      </c>
      <c r="K447" s="68"/>
      <c r="L447" s="15">
        <f>F447-'[1]Сравнение'!F446</f>
        <v>0</v>
      </c>
    </row>
    <row r="448" spans="1:12" ht="15.75" customHeight="1">
      <c r="A448" s="11">
        <f>B448-'[1]Сравнение'!B447</f>
        <v>0</v>
      </c>
      <c r="B448" s="21" t="s">
        <v>617</v>
      </c>
      <c r="C448" s="62"/>
      <c r="D448" s="25" t="s">
        <v>23</v>
      </c>
      <c r="E448" s="29">
        <f>F448+H448+I448+J448</f>
        <v>0</v>
      </c>
      <c r="F448" s="29">
        <v>0</v>
      </c>
      <c r="G448" s="29"/>
      <c r="H448" s="29">
        <v>0</v>
      </c>
      <c r="I448" s="29">
        <v>0</v>
      </c>
      <c r="J448" s="29">
        <v>0</v>
      </c>
      <c r="K448" s="68"/>
      <c r="L448" s="15">
        <f>F448-'[1]Сравнение'!F447</f>
        <v>0</v>
      </c>
    </row>
    <row r="449" spans="1:12" ht="15.75" customHeight="1">
      <c r="A449" s="11">
        <f>B449-'[1]Сравнение'!B448</f>
        <v>0</v>
      </c>
      <c r="B449" s="7" t="s">
        <v>618</v>
      </c>
      <c r="C449" s="62"/>
      <c r="D449" s="25" t="s">
        <v>25</v>
      </c>
      <c r="E449" s="29">
        <f>F449+H449+I449+J449</f>
        <v>0</v>
      </c>
      <c r="F449" s="29">
        <v>0</v>
      </c>
      <c r="G449" s="29"/>
      <c r="H449" s="29">
        <v>0</v>
      </c>
      <c r="I449" s="29">
        <v>0</v>
      </c>
      <c r="J449" s="29">
        <v>0</v>
      </c>
      <c r="K449" s="68"/>
      <c r="L449" s="15">
        <f>F449-'[1]Сравнение'!F448</f>
        <v>0</v>
      </c>
    </row>
    <row r="450" spans="1:12" ht="15.75" customHeight="1">
      <c r="A450" s="11">
        <f>B450-'[1]Сравнение'!B449</f>
        <v>0</v>
      </c>
      <c r="B450" s="7" t="s">
        <v>619</v>
      </c>
      <c r="C450" s="62"/>
      <c r="D450" s="25" t="s">
        <v>26</v>
      </c>
      <c r="E450" s="29">
        <f>F450+H450+I450+J450</f>
        <v>0</v>
      </c>
      <c r="F450" s="29">
        <v>0</v>
      </c>
      <c r="G450" s="29"/>
      <c r="H450" s="29">
        <v>0</v>
      </c>
      <c r="I450" s="29">
        <v>0</v>
      </c>
      <c r="J450" s="29">
        <v>0</v>
      </c>
      <c r="K450" s="68"/>
      <c r="L450" s="15">
        <f>F450-'[1]Сравнение'!F449</f>
        <v>0</v>
      </c>
    </row>
    <row r="451" spans="1:12" s="36" customFormat="1" ht="15.75" customHeight="1">
      <c r="A451" s="11">
        <f>B451-'[1]Сравнение'!B450</f>
        <v>0</v>
      </c>
      <c r="B451" s="7" t="s">
        <v>620</v>
      </c>
      <c r="C451" s="61" t="s">
        <v>621</v>
      </c>
      <c r="D451" s="13" t="s">
        <v>30</v>
      </c>
      <c r="E451" s="23">
        <f>SUM(E452:E455)</f>
        <v>968</v>
      </c>
      <c r="F451" s="23">
        <f>SUM(F452:F455)</f>
        <v>484</v>
      </c>
      <c r="G451" s="23"/>
      <c r="H451" s="23">
        <f>SUM(H452:H455)</f>
        <v>0</v>
      </c>
      <c r="I451" s="23">
        <f>SUM(I452:I455)</f>
        <v>484</v>
      </c>
      <c r="J451" s="23">
        <f>SUM(J452:J455)</f>
        <v>0</v>
      </c>
      <c r="K451" s="67" t="s">
        <v>622</v>
      </c>
      <c r="L451" s="15">
        <f>F451-'[1]Сравнение'!F450</f>
        <v>0</v>
      </c>
    </row>
    <row r="452" spans="1:12" ht="15.75" customHeight="1">
      <c r="A452" s="11">
        <f>B452-'[1]Сравнение'!B451</f>
        <v>0</v>
      </c>
      <c r="B452" s="21" t="s">
        <v>623</v>
      </c>
      <c r="C452" s="62"/>
      <c r="D452" s="25" t="s">
        <v>22</v>
      </c>
      <c r="E452" s="29">
        <f>F452+H452+I452+J452</f>
        <v>968</v>
      </c>
      <c r="F452" s="29">
        <v>484</v>
      </c>
      <c r="G452" s="29"/>
      <c r="H452" s="29">
        <v>0</v>
      </c>
      <c r="I452" s="29">
        <v>484</v>
      </c>
      <c r="J452" s="29">
        <v>0</v>
      </c>
      <c r="K452" s="68"/>
      <c r="L452" s="15">
        <f>F452-'[1]Сравнение'!F451</f>
        <v>0</v>
      </c>
    </row>
    <row r="453" spans="1:12" ht="15.75" customHeight="1">
      <c r="A453" s="11">
        <f>B453-'[1]Сравнение'!B452</f>
        <v>0</v>
      </c>
      <c r="B453" s="7" t="s">
        <v>624</v>
      </c>
      <c r="C453" s="62"/>
      <c r="D453" s="25" t="s">
        <v>23</v>
      </c>
      <c r="E453" s="29">
        <f>F453+H453+I453+J453</f>
        <v>0</v>
      </c>
      <c r="F453" s="29">
        <v>0</v>
      </c>
      <c r="G453" s="29"/>
      <c r="H453" s="29">
        <v>0</v>
      </c>
      <c r="I453" s="29">
        <v>0</v>
      </c>
      <c r="J453" s="29">
        <v>0</v>
      </c>
      <c r="K453" s="68"/>
      <c r="L453" s="15">
        <f>F453-'[1]Сравнение'!F452</f>
        <v>0</v>
      </c>
    </row>
    <row r="454" spans="1:12" ht="15.75" customHeight="1">
      <c r="A454" s="11">
        <f>B454-'[1]Сравнение'!B453</f>
        <v>0</v>
      </c>
      <c r="B454" s="7" t="s">
        <v>625</v>
      </c>
      <c r="C454" s="62"/>
      <c r="D454" s="25" t="s">
        <v>25</v>
      </c>
      <c r="E454" s="29">
        <f>F454+H454+I454+J454</f>
        <v>0</v>
      </c>
      <c r="F454" s="29">
        <v>0</v>
      </c>
      <c r="G454" s="29"/>
      <c r="H454" s="29">
        <v>0</v>
      </c>
      <c r="I454" s="29">
        <v>0</v>
      </c>
      <c r="J454" s="29">
        <v>0</v>
      </c>
      <c r="K454" s="68"/>
      <c r="L454" s="15">
        <f>F454-'[1]Сравнение'!F453</f>
        <v>0</v>
      </c>
    </row>
    <row r="455" spans="1:12" ht="15.75" customHeight="1">
      <c r="A455" s="11">
        <f>B455-'[1]Сравнение'!B454</f>
        <v>0</v>
      </c>
      <c r="B455" s="7" t="s">
        <v>626</v>
      </c>
      <c r="C455" s="62"/>
      <c r="D455" s="25" t="s">
        <v>26</v>
      </c>
      <c r="E455" s="29">
        <f>F455+H455+I455+J455</f>
        <v>0</v>
      </c>
      <c r="F455" s="29">
        <v>0</v>
      </c>
      <c r="G455" s="29"/>
      <c r="H455" s="29">
        <v>0</v>
      </c>
      <c r="I455" s="29">
        <v>0</v>
      </c>
      <c r="J455" s="29">
        <v>0</v>
      </c>
      <c r="K455" s="68"/>
      <c r="L455" s="15">
        <f>F455-'[1]Сравнение'!F454</f>
        <v>0</v>
      </c>
    </row>
    <row r="456" spans="1:12" s="36" customFormat="1" ht="15.75" customHeight="1">
      <c r="A456" s="11">
        <f>B456-'[1]Сравнение'!B455</f>
        <v>0</v>
      </c>
      <c r="B456" s="21" t="s">
        <v>627</v>
      </c>
      <c r="C456" s="61" t="s">
        <v>628</v>
      </c>
      <c r="D456" s="13" t="s">
        <v>30</v>
      </c>
      <c r="E456" s="23">
        <f>SUM(E457:E460)</f>
        <v>110</v>
      </c>
      <c r="F456" s="23">
        <f>SUM(F457:F460)</f>
        <v>55</v>
      </c>
      <c r="G456" s="23"/>
      <c r="H456" s="23">
        <f>SUM(H457:H460)</f>
        <v>0</v>
      </c>
      <c r="I456" s="23">
        <f>SUM(I457:I460)</f>
        <v>55</v>
      </c>
      <c r="J456" s="23">
        <f>SUM(J457:J460)</f>
        <v>0</v>
      </c>
      <c r="K456" s="67" t="s">
        <v>629</v>
      </c>
      <c r="L456" s="15">
        <f>F456-'[1]Сравнение'!F455</f>
        <v>0</v>
      </c>
    </row>
    <row r="457" spans="1:12" ht="15.75" customHeight="1">
      <c r="A457" s="11">
        <f>B457-'[1]Сравнение'!B456</f>
        <v>0</v>
      </c>
      <c r="B457" s="7" t="s">
        <v>630</v>
      </c>
      <c r="C457" s="62"/>
      <c r="D457" s="25" t="s">
        <v>22</v>
      </c>
      <c r="E457" s="29">
        <f>F457+H457+I457+J457</f>
        <v>110</v>
      </c>
      <c r="F457" s="29">
        <v>55</v>
      </c>
      <c r="G457" s="29"/>
      <c r="H457" s="29">
        <v>0</v>
      </c>
      <c r="I457" s="29">
        <v>55</v>
      </c>
      <c r="J457" s="29">
        <v>0</v>
      </c>
      <c r="K457" s="68"/>
      <c r="L457" s="15">
        <f>F457-'[1]Сравнение'!F456</f>
        <v>0</v>
      </c>
    </row>
    <row r="458" spans="1:12" ht="15.75" customHeight="1">
      <c r="A458" s="11">
        <f>B458-'[1]Сравнение'!B457</f>
        <v>0</v>
      </c>
      <c r="B458" s="7" t="s">
        <v>631</v>
      </c>
      <c r="C458" s="62"/>
      <c r="D458" s="25" t="s">
        <v>23</v>
      </c>
      <c r="E458" s="29">
        <f>F458+H458+I458+J458</f>
        <v>0</v>
      </c>
      <c r="F458" s="29">
        <v>0</v>
      </c>
      <c r="G458" s="29"/>
      <c r="H458" s="29">
        <v>0</v>
      </c>
      <c r="I458" s="29">
        <v>0</v>
      </c>
      <c r="J458" s="29">
        <v>0</v>
      </c>
      <c r="K458" s="68"/>
      <c r="L458" s="15">
        <f>F458-'[1]Сравнение'!F457</f>
        <v>0</v>
      </c>
    </row>
    <row r="459" spans="1:12" ht="15.75" customHeight="1">
      <c r="A459" s="11">
        <f>B459-'[1]Сравнение'!B458</f>
        <v>0</v>
      </c>
      <c r="B459" s="7" t="s">
        <v>632</v>
      </c>
      <c r="C459" s="62"/>
      <c r="D459" s="25" t="s">
        <v>25</v>
      </c>
      <c r="E459" s="29">
        <f>F459+H459+I459+J459</f>
        <v>0</v>
      </c>
      <c r="F459" s="29">
        <v>0</v>
      </c>
      <c r="G459" s="29"/>
      <c r="H459" s="29">
        <v>0</v>
      </c>
      <c r="I459" s="29">
        <v>0</v>
      </c>
      <c r="J459" s="29">
        <v>0</v>
      </c>
      <c r="K459" s="68"/>
      <c r="L459" s="15">
        <f>F459-'[1]Сравнение'!F458</f>
        <v>0</v>
      </c>
    </row>
    <row r="460" spans="1:12" ht="15.75" customHeight="1">
      <c r="A460" s="11">
        <f>B460-'[1]Сравнение'!B459</f>
        <v>0</v>
      </c>
      <c r="B460" s="21" t="s">
        <v>633</v>
      </c>
      <c r="C460" s="62"/>
      <c r="D460" s="25" t="s">
        <v>26</v>
      </c>
      <c r="E460" s="29">
        <f>F460+H460+I460+J460</f>
        <v>0</v>
      </c>
      <c r="F460" s="29">
        <v>0</v>
      </c>
      <c r="G460" s="29"/>
      <c r="H460" s="29">
        <v>0</v>
      </c>
      <c r="I460" s="29">
        <v>0</v>
      </c>
      <c r="J460" s="29">
        <v>0</v>
      </c>
      <c r="K460" s="68"/>
      <c r="L460" s="15">
        <f>F460-'[1]Сравнение'!F459</f>
        <v>0</v>
      </c>
    </row>
    <row r="461" spans="1:12" s="37" customFormat="1" ht="15.75" customHeight="1">
      <c r="A461" s="11">
        <f>B461-'[1]Сравнение'!B460</f>
        <v>0</v>
      </c>
      <c r="B461" s="7" t="s">
        <v>634</v>
      </c>
      <c r="C461" s="61" t="s">
        <v>635</v>
      </c>
      <c r="D461" s="13" t="s">
        <v>30</v>
      </c>
      <c r="E461" s="23">
        <f>SUM(E462:E465)</f>
        <v>160</v>
      </c>
      <c r="F461" s="23">
        <f>SUM(F462:F465)</f>
        <v>80</v>
      </c>
      <c r="G461" s="23"/>
      <c r="H461" s="23">
        <f>SUM(H462:H465)</f>
        <v>0</v>
      </c>
      <c r="I461" s="23">
        <f>SUM(I462:I465)</f>
        <v>80</v>
      </c>
      <c r="J461" s="23">
        <f>SUM(J462:J465)</f>
        <v>0</v>
      </c>
      <c r="K461" s="67" t="s">
        <v>636</v>
      </c>
      <c r="L461" s="15">
        <f>F461-'[1]Сравнение'!F460</f>
        <v>0</v>
      </c>
    </row>
    <row r="462" spans="1:12" s="34" customFormat="1" ht="15.75" customHeight="1">
      <c r="A462" s="11">
        <f>B462-'[1]Сравнение'!B461</f>
        <v>0</v>
      </c>
      <c r="B462" s="7" t="s">
        <v>637</v>
      </c>
      <c r="C462" s="62"/>
      <c r="D462" s="25" t="s">
        <v>22</v>
      </c>
      <c r="E462" s="29">
        <f>F462+H462+I462+J462</f>
        <v>160</v>
      </c>
      <c r="F462" s="29">
        <v>80</v>
      </c>
      <c r="G462" s="29"/>
      <c r="H462" s="29">
        <v>0</v>
      </c>
      <c r="I462" s="29">
        <v>80</v>
      </c>
      <c r="J462" s="29">
        <v>0</v>
      </c>
      <c r="K462" s="68"/>
      <c r="L462" s="15">
        <f>F462-'[1]Сравнение'!F461</f>
        <v>0</v>
      </c>
    </row>
    <row r="463" spans="1:12" s="34" customFormat="1" ht="15.75" customHeight="1">
      <c r="A463" s="11">
        <f>B463-'[1]Сравнение'!B462</f>
        <v>0</v>
      </c>
      <c r="B463" s="7" t="s">
        <v>638</v>
      </c>
      <c r="C463" s="62"/>
      <c r="D463" s="25" t="s">
        <v>23</v>
      </c>
      <c r="E463" s="29">
        <f>F463+H463+I463+J463</f>
        <v>0</v>
      </c>
      <c r="F463" s="29">
        <v>0</v>
      </c>
      <c r="G463" s="29"/>
      <c r="H463" s="29">
        <v>0</v>
      </c>
      <c r="I463" s="29">
        <v>0</v>
      </c>
      <c r="J463" s="29">
        <v>0</v>
      </c>
      <c r="K463" s="68"/>
      <c r="L463" s="15">
        <f>F463-'[1]Сравнение'!F462</f>
        <v>0</v>
      </c>
    </row>
    <row r="464" spans="1:12" s="34" customFormat="1" ht="15.75" customHeight="1">
      <c r="A464" s="11">
        <f>B464-'[1]Сравнение'!B463</f>
        <v>0</v>
      </c>
      <c r="B464" s="21" t="s">
        <v>639</v>
      </c>
      <c r="C464" s="62"/>
      <c r="D464" s="25" t="s">
        <v>25</v>
      </c>
      <c r="E464" s="29">
        <f>F464+H464+I464+J464</f>
        <v>0</v>
      </c>
      <c r="F464" s="29">
        <v>0</v>
      </c>
      <c r="G464" s="29"/>
      <c r="H464" s="29">
        <v>0</v>
      </c>
      <c r="I464" s="29">
        <v>0</v>
      </c>
      <c r="J464" s="29">
        <v>0</v>
      </c>
      <c r="K464" s="68"/>
      <c r="L464" s="15">
        <f>F464-'[1]Сравнение'!F463</f>
        <v>0</v>
      </c>
    </row>
    <row r="465" spans="1:12" s="34" customFormat="1" ht="15.75" customHeight="1">
      <c r="A465" s="11">
        <f>B465-'[1]Сравнение'!B464</f>
        <v>0</v>
      </c>
      <c r="B465" s="7" t="s">
        <v>640</v>
      </c>
      <c r="C465" s="62"/>
      <c r="D465" s="25" t="s">
        <v>26</v>
      </c>
      <c r="E465" s="29">
        <f>F465+H465+I465+J465</f>
        <v>0</v>
      </c>
      <c r="F465" s="29">
        <v>0</v>
      </c>
      <c r="G465" s="29"/>
      <c r="H465" s="29">
        <v>0</v>
      </c>
      <c r="I465" s="29">
        <v>0</v>
      </c>
      <c r="J465" s="29">
        <v>0</v>
      </c>
      <c r="K465" s="68"/>
      <c r="L465" s="15">
        <f>F465-'[1]Сравнение'!F464</f>
        <v>0</v>
      </c>
    </row>
    <row r="466" spans="1:12" s="36" customFormat="1" ht="15.75" customHeight="1">
      <c r="A466" s="11">
        <f>B466-'[1]Сравнение'!B465</f>
        <v>0</v>
      </c>
      <c r="B466" s="7" t="s">
        <v>641</v>
      </c>
      <c r="C466" s="61" t="s">
        <v>642</v>
      </c>
      <c r="D466" s="13" t="s">
        <v>30</v>
      </c>
      <c r="E466" s="23">
        <f>SUM(E467:E470)</f>
        <v>366</v>
      </c>
      <c r="F466" s="23">
        <f>SUM(F467:F470)</f>
        <v>183</v>
      </c>
      <c r="G466" s="23"/>
      <c r="H466" s="23">
        <f>SUM(H467:H470)</f>
        <v>0</v>
      </c>
      <c r="I466" s="23">
        <f>SUM(I467:I470)</f>
        <v>183</v>
      </c>
      <c r="J466" s="23">
        <f>SUM(J467:J470)</f>
        <v>0</v>
      </c>
      <c r="K466" s="67" t="s">
        <v>643</v>
      </c>
      <c r="L466" s="15">
        <f>F466-'[1]Сравнение'!F465</f>
        <v>0</v>
      </c>
    </row>
    <row r="467" spans="1:12" ht="15.75" customHeight="1">
      <c r="A467" s="11">
        <f>B467-'[1]Сравнение'!B466</f>
        <v>0</v>
      </c>
      <c r="B467" s="7" t="s">
        <v>644</v>
      </c>
      <c r="C467" s="62"/>
      <c r="D467" s="25" t="s">
        <v>22</v>
      </c>
      <c r="E467" s="29">
        <f>F467+H467+I467+J467</f>
        <v>366</v>
      </c>
      <c r="F467" s="29">
        <v>183</v>
      </c>
      <c r="G467" s="29"/>
      <c r="H467" s="29">
        <v>0</v>
      </c>
      <c r="I467" s="29">
        <v>183</v>
      </c>
      <c r="J467" s="29">
        <v>0</v>
      </c>
      <c r="K467" s="68"/>
      <c r="L467" s="15">
        <f>F467-'[1]Сравнение'!F466</f>
        <v>0</v>
      </c>
    </row>
    <row r="468" spans="1:12" ht="15.75" customHeight="1">
      <c r="A468" s="11">
        <f>B468-'[1]Сравнение'!B467</f>
        <v>0</v>
      </c>
      <c r="B468" s="21" t="s">
        <v>645</v>
      </c>
      <c r="C468" s="62"/>
      <c r="D468" s="25" t="s">
        <v>23</v>
      </c>
      <c r="E468" s="29">
        <f>F468+H468+I468+J468</f>
        <v>0</v>
      </c>
      <c r="F468" s="29">
        <v>0</v>
      </c>
      <c r="G468" s="29"/>
      <c r="H468" s="29">
        <v>0</v>
      </c>
      <c r="I468" s="29">
        <v>0</v>
      </c>
      <c r="J468" s="29">
        <v>0</v>
      </c>
      <c r="K468" s="68"/>
      <c r="L468" s="15">
        <f>F468-'[1]Сравнение'!F467</f>
        <v>0</v>
      </c>
    </row>
    <row r="469" spans="1:12" ht="15.75" customHeight="1">
      <c r="A469" s="11">
        <f>B469-'[1]Сравнение'!B468</f>
        <v>0</v>
      </c>
      <c r="B469" s="7" t="s">
        <v>646</v>
      </c>
      <c r="C469" s="62"/>
      <c r="D469" s="25" t="s">
        <v>25</v>
      </c>
      <c r="E469" s="29">
        <f>F469+H469+I469+J469</f>
        <v>0</v>
      </c>
      <c r="F469" s="29">
        <v>0</v>
      </c>
      <c r="G469" s="29"/>
      <c r="H469" s="29">
        <v>0</v>
      </c>
      <c r="I469" s="29">
        <v>0</v>
      </c>
      <c r="J469" s="29">
        <v>0</v>
      </c>
      <c r="K469" s="68"/>
      <c r="L469" s="15">
        <f>F469-'[1]Сравнение'!F468</f>
        <v>0</v>
      </c>
    </row>
    <row r="470" spans="1:12" ht="15.75" customHeight="1">
      <c r="A470" s="11">
        <f>B470-'[1]Сравнение'!B469</f>
        <v>0</v>
      </c>
      <c r="B470" s="7" t="s">
        <v>647</v>
      </c>
      <c r="C470" s="62"/>
      <c r="D470" s="25" t="s">
        <v>26</v>
      </c>
      <c r="E470" s="29">
        <f>F470+H470+I470+J470</f>
        <v>0</v>
      </c>
      <c r="F470" s="29">
        <v>0</v>
      </c>
      <c r="G470" s="29"/>
      <c r="H470" s="29">
        <v>0</v>
      </c>
      <c r="I470" s="29">
        <v>0</v>
      </c>
      <c r="J470" s="29">
        <v>0</v>
      </c>
      <c r="K470" s="68"/>
      <c r="L470" s="15">
        <f>F470-'[1]Сравнение'!F469</f>
        <v>0</v>
      </c>
    </row>
    <row r="471" spans="1:12" s="36" customFormat="1" ht="15.75" customHeight="1">
      <c r="A471" s="11">
        <f>B471-'[1]Сравнение'!B470</f>
        <v>0</v>
      </c>
      <c r="B471" s="7" t="s">
        <v>648</v>
      </c>
      <c r="C471" s="61" t="s">
        <v>649</v>
      </c>
      <c r="D471" s="13" t="s">
        <v>30</v>
      </c>
      <c r="E471" s="23">
        <f>SUM(E472:E475)</f>
        <v>3196</v>
      </c>
      <c r="F471" s="23">
        <f>SUM(F472:F475)</f>
        <v>1598</v>
      </c>
      <c r="G471" s="23"/>
      <c r="H471" s="23">
        <f>SUM(H472:H475)</f>
        <v>0</v>
      </c>
      <c r="I471" s="23">
        <f>SUM(I472:I475)</f>
        <v>1598</v>
      </c>
      <c r="J471" s="23">
        <f>SUM(J472:J475)</f>
        <v>0</v>
      </c>
      <c r="K471" s="67" t="s">
        <v>650</v>
      </c>
      <c r="L471" s="15">
        <f>F471-'[1]Сравнение'!F470</f>
        <v>0</v>
      </c>
    </row>
    <row r="472" spans="1:12" ht="15.75" customHeight="1">
      <c r="A472" s="11">
        <f>B472-'[1]Сравнение'!B471</f>
        <v>0</v>
      </c>
      <c r="B472" s="21" t="s">
        <v>651</v>
      </c>
      <c r="C472" s="62"/>
      <c r="D472" s="25" t="s">
        <v>22</v>
      </c>
      <c r="E472" s="29">
        <f>F472+H472+I472+J472</f>
        <v>400</v>
      </c>
      <c r="F472" s="29">
        <v>200</v>
      </c>
      <c r="G472" s="29"/>
      <c r="H472" s="29">
        <v>0</v>
      </c>
      <c r="I472" s="29">
        <v>200</v>
      </c>
      <c r="J472" s="29">
        <v>0</v>
      </c>
      <c r="K472" s="68"/>
      <c r="L472" s="15">
        <f>F472-'[1]Сравнение'!F471</f>
        <v>0</v>
      </c>
    </row>
    <row r="473" spans="1:12" ht="15.75" customHeight="1">
      <c r="A473" s="11">
        <f>B473-'[1]Сравнение'!B472</f>
        <v>0</v>
      </c>
      <c r="B473" s="7" t="s">
        <v>652</v>
      </c>
      <c r="C473" s="62"/>
      <c r="D473" s="25" t="s">
        <v>23</v>
      </c>
      <c r="E473" s="29">
        <f>F473+H473+I473+J473</f>
        <v>2796</v>
      </c>
      <c r="F473" s="29">
        <v>1398</v>
      </c>
      <c r="G473" s="29"/>
      <c r="H473" s="29">
        <v>0</v>
      </c>
      <c r="I473" s="29">
        <v>1398</v>
      </c>
      <c r="J473" s="29">
        <v>0</v>
      </c>
      <c r="K473" s="68"/>
      <c r="L473" s="15">
        <f>F473-'[1]Сравнение'!F472</f>
        <v>0</v>
      </c>
    </row>
    <row r="474" spans="1:12" ht="15.75" customHeight="1">
      <c r="A474" s="11">
        <f>B474-'[1]Сравнение'!B473</f>
        <v>0</v>
      </c>
      <c r="B474" s="7" t="s">
        <v>653</v>
      </c>
      <c r="C474" s="62"/>
      <c r="D474" s="25" t="s">
        <v>25</v>
      </c>
      <c r="E474" s="29">
        <f>F474+H474+I474+J474</f>
        <v>0</v>
      </c>
      <c r="F474" s="29">
        <v>0</v>
      </c>
      <c r="G474" s="29"/>
      <c r="H474" s="29">
        <v>0</v>
      </c>
      <c r="I474" s="29">
        <v>0</v>
      </c>
      <c r="J474" s="29">
        <v>0</v>
      </c>
      <c r="K474" s="68"/>
      <c r="L474" s="15">
        <f>F474-'[1]Сравнение'!F473</f>
        <v>0</v>
      </c>
    </row>
    <row r="475" spans="1:12" ht="15.75" customHeight="1">
      <c r="A475" s="11">
        <f>B475-'[1]Сравнение'!B474</f>
        <v>0</v>
      </c>
      <c r="B475" s="7" t="s">
        <v>654</v>
      </c>
      <c r="C475" s="62"/>
      <c r="D475" s="25" t="s">
        <v>26</v>
      </c>
      <c r="E475" s="29">
        <f>F475+H475+I475+J475</f>
        <v>0</v>
      </c>
      <c r="F475" s="29">
        <v>0</v>
      </c>
      <c r="G475" s="29"/>
      <c r="H475" s="29">
        <v>0</v>
      </c>
      <c r="I475" s="29">
        <v>0</v>
      </c>
      <c r="J475" s="29">
        <v>0</v>
      </c>
      <c r="K475" s="68"/>
      <c r="L475" s="15">
        <f>F475-'[1]Сравнение'!F474</f>
        <v>0</v>
      </c>
    </row>
    <row r="476" spans="1:12" s="36" customFormat="1" ht="15.75" customHeight="1">
      <c r="A476" s="11">
        <f>B476-'[1]Сравнение'!B475</f>
        <v>0</v>
      </c>
      <c r="B476" s="21" t="s">
        <v>655</v>
      </c>
      <c r="C476" s="61" t="s">
        <v>656</v>
      </c>
      <c r="D476" s="13" t="s">
        <v>30</v>
      </c>
      <c r="E476" s="23">
        <f>SUM(E477:E480)</f>
        <v>600</v>
      </c>
      <c r="F476" s="23">
        <f>SUM(F477:F480)</f>
        <v>300</v>
      </c>
      <c r="G476" s="23"/>
      <c r="H476" s="23">
        <f>SUM(H477:H480)</f>
        <v>0</v>
      </c>
      <c r="I476" s="23">
        <f>SUM(I477:I480)</f>
        <v>300</v>
      </c>
      <c r="J476" s="23">
        <f>SUM(J477:J480)</f>
        <v>0</v>
      </c>
      <c r="K476" s="67" t="s">
        <v>657</v>
      </c>
      <c r="L476" s="15">
        <f>F476-'[1]Сравнение'!F475</f>
        <v>0</v>
      </c>
    </row>
    <row r="477" spans="1:12" ht="15.75" customHeight="1">
      <c r="A477" s="11">
        <f>B477-'[1]Сравнение'!B476</f>
        <v>0</v>
      </c>
      <c r="B477" s="7" t="s">
        <v>658</v>
      </c>
      <c r="C477" s="62"/>
      <c r="D477" s="25" t="s">
        <v>22</v>
      </c>
      <c r="E477" s="29">
        <f>F477+H477+I477+J477</f>
        <v>0</v>
      </c>
      <c r="F477" s="29">
        <v>0</v>
      </c>
      <c r="G477" s="29"/>
      <c r="H477" s="29">
        <v>0</v>
      </c>
      <c r="I477" s="29">
        <v>0</v>
      </c>
      <c r="J477" s="29">
        <v>0</v>
      </c>
      <c r="K477" s="68"/>
      <c r="L477" s="15">
        <f>F477-'[1]Сравнение'!F476</f>
        <v>0</v>
      </c>
    </row>
    <row r="478" spans="1:12" ht="15.75" customHeight="1">
      <c r="A478" s="11">
        <f>B478-'[1]Сравнение'!B477</f>
        <v>0</v>
      </c>
      <c r="B478" s="7" t="s">
        <v>659</v>
      </c>
      <c r="C478" s="62"/>
      <c r="D478" s="25" t="s">
        <v>23</v>
      </c>
      <c r="E478" s="29">
        <f>F478+H478+I478+J478</f>
        <v>0</v>
      </c>
      <c r="F478" s="29">
        <v>0</v>
      </c>
      <c r="G478" s="29"/>
      <c r="H478" s="29">
        <v>0</v>
      </c>
      <c r="I478" s="29">
        <v>0</v>
      </c>
      <c r="J478" s="29">
        <v>0</v>
      </c>
      <c r="K478" s="68"/>
      <c r="L478" s="15">
        <f>F478-'[1]Сравнение'!F477</f>
        <v>0</v>
      </c>
    </row>
    <row r="479" spans="1:12" ht="15.75" customHeight="1">
      <c r="A479" s="11">
        <f>B479-'[1]Сравнение'!B478</f>
        <v>0</v>
      </c>
      <c r="B479" s="7" t="s">
        <v>660</v>
      </c>
      <c r="C479" s="62"/>
      <c r="D479" s="25" t="s">
        <v>25</v>
      </c>
      <c r="E479" s="29">
        <f>F479+H479+I479+J479</f>
        <v>600</v>
      </c>
      <c r="F479" s="29">
        <v>300</v>
      </c>
      <c r="G479" s="29"/>
      <c r="H479" s="29">
        <v>0</v>
      </c>
      <c r="I479" s="29">
        <v>300</v>
      </c>
      <c r="J479" s="29">
        <v>0</v>
      </c>
      <c r="K479" s="68"/>
      <c r="L479" s="15">
        <f>F479-'[1]Сравнение'!F478</f>
        <v>0</v>
      </c>
    </row>
    <row r="480" spans="1:12" ht="15.75" customHeight="1">
      <c r="A480" s="11">
        <f>B480-'[1]Сравнение'!B479</f>
        <v>0</v>
      </c>
      <c r="B480" s="21" t="s">
        <v>661</v>
      </c>
      <c r="C480" s="62"/>
      <c r="D480" s="25" t="s">
        <v>26</v>
      </c>
      <c r="E480" s="29">
        <f>F480+H480+I480+J480</f>
        <v>0</v>
      </c>
      <c r="F480" s="29">
        <v>0</v>
      </c>
      <c r="G480" s="29"/>
      <c r="H480" s="29">
        <v>0</v>
      </c>
      <c r="I480" s="29">
        <v>0</v>
      </c>
      <c r="J480" s="29">
        <v>0</v>
      </c>
      <c r="K480" s="68"/>
      <c r="L480" s="15">
        <f>F480-'[1]Сравнение'!F479</f>
        <v>0</v>
      </c>
    </row>
    <row r="481" spans="1:12" s="36" customFormat="1" ht="15.75" customHeight="1">
      <c r="A481" s="11">
        <f>B481-'[1]Сравнение'!B480</f>
        <v>0</v>
      </c>
      <c r="B481" s="7" t="s">
        <v>662</v>
      </c>
      <c r="C481" s="61" t="s">
        <v>663</v>
      </c>
      <c r="D481" s="13" t="s">
        <v>30</v>
      </c>
      <c r="E481" s="23">
        <f>SUM(E482:E485)</f>
        <v>4444</v>
      </c>
      <c r="F481" s="23">
        <f>SUM(F482:F485)</f>
        <v>2184</v>
      </c>
      <c r="G481" s="23"/>
      <c r="H481" s="23">
        <f>SUM(H482:H485)</f>
        <v>0</v>
      </c>
      <c r="I481" s="23">
        <f>SUM(I482:I485)</f>
        <v>2260</v>
      </c>
      <c r="J481" s="23">
        <f>SUM(J482:J485)</f>
        <v>0</v>
      </c>
      <c r="K481" s="67" t="s">
        <v>664</v>
      </c>
      <c r="L481" s="15">
        <f>F481-'[1]Сравнение'!F480</f>
        <v>0</v>
      </c>
    </row>
    <row r="482" spans="1:12" ht="15.75" customHeight="1">
      <c r="A482" s="11">
        <f>B482-'[1]Сравнение'!B481</f>
        <v>0</v>
      </c>
      <c r="B482" s="7" t="s">
        <v>665</v>
      </c>
      <c r="C482" s="62"/>
      <c r="D482" s="25" t="s">
        <v>22</v>
      </c>
      <c r="E482" s="29">
        <f>F482+H482+I482+J482</f>
        <v>1468</v>
      </c>
      <c r="F482" s="29">
        <v>734</v>
      </c>
      <c r="G482" s="29"/>
      <c r="H482" s="29">
        <v>0</v>
      </c>
      <c r="I482" s="29">
        <v>734</v>
      </c>
      <c r="J482" s="29">
        <v>0</v>
      </c>
      <c r="K482" s="68"/>
      <c r="L482" s="15">
        <f>F482-'[1]Сравнение'!F481</f>
        <v>0</v>
      </c>
    </row>
    <row r="483" spans="1:12" ht="15.75" customHeight="1">
      <c r="A483" s="11">
        <f>B483-'[1]Сравнение'!B482</f>
        <v>0</v>
      </c>
      <c r="B483" s="7" t="s">
        <v>666</v>
      </c>
      <c r="C483" s="62"/>
      <c r="D483" s="25" t="s">
        <v>23</v>
      </c>
      <c r="E483" s="29">
        <f>F483+H483+I483+J483</f>
        <v>2000</v>
      </c>
      <c r="F483" s="29">
        <v>962</v>
      </c>
      <c r="G483" s="29"/>
      <c r="H483" s="29">
        <v>0</v>
      </c>
      <c r="I483" s="29">
        <v>1038</v>
      </c>
      <c r="J483" s="29">
        <v>0</v>
      </c>
      <c r="K483" s="68"/>
      <c r="L483" s="15">
        <f>F483-'[1]Сравнение'!F482</f>
        <v>0</v>
      </c>
    </row>
    <row r="484" spans="1:12" ht="15.75" customHeight="1">
      <c r="A484" s="11">
        <f>B484-'[1]Сравнение'!B483</f>
        <v>0</v>
      </c>
      <c r="B484" s="21" t="s">
        <v>667</v>
      </c>
      <c r="C484" s="62"/>
      <c r="D484" s="25" t="s">
        <v>25</v>
      </c>
      <c r="E484" s="29">
        <f>F484+H484+I484+J484</f>
        <v>976</v>
      </c>
      <c r="F484" s="29">
        <v>488</v>
      </c>
      <c r="G484" s="29"/>
      <c r="H484" s="29">
        <v>0</v>
      </c>
      <c r="I484" s="29">
        <v>488</v>
      </c>
      <c r="J484" s="29">
        <v>0</v>
      </c>
      <c r="K484" s="68"/>
      <c r="L484" s="15">
        <f>F484-'[1]Сравнение'!F483</f>
        <v>0</v>
      </c>
    </row>
    <row r="485" spans="1:12" ht="15.75" customHeight="1">
      <c r="A485" s="11">
        <f>B485-'[1]Сравнение'!B484</f>
        <v>0</v>
      </c>
      <c r="B485" s="7" t="s">
        <v>668</v>
      </c>
      <c r="C485" s="62"/>
      <c r="D485" s="25" t="s">
        <v>26</v>
      </c>
      <c r="E485" s="29">
        <f>F485+H485+I485+J485</f>
        <v>0</v>
      </c>
      <c r="F485" s="29">
        <v>0</v>
      </c>
      <c r="G485" s="29"/>
      <c r="H485" s="29">
        <v>0</v>
      </c>
      <c r="I485" s="29">
        <v>0</v>
      </c>
      <c r="J485" s="29">
        <v>0</v>
      </c>
      <c r="K485" s="68"/>
      <c r="L485" s="15">
        <f>F485-'[1]Сравнение'!F484</f>
        <v>0</v>
      </c>
    </row>
    <row r="486" spans="1:12" s="36" customFormat="1" ht="15.75" customHeight="1">
      <c r="A486" s="11">
        <f>B486-'[1]Сравнение'!B485</f>
        <v>0</v>
      </c>
      <c r="B486" s="7" t="s">
        <v>669</v>
      </c>
      <c r="C486" s="61" t="s">
        <v>670</v>
      </c>
      <c r="D486" s="13" t="s">
        <v>30</v>
      </c>
      <c r="E486" s="23">
        <f>SUM(E487:E490)</f>
        <v>7921</v>
      </c>
      <c r="F486" s="23">
        <f>SUM(F487:F490)</f>
        <v>3913</v>
      </c>
      <c r="G486" s="23"/>
      <c r="H486" s="23">
        <f>SUM(H487:H490)</f>
        <v>0</v>
      </c>
      <c r="I486" s="23">
        <f>SUM(I487:I490)</f>
        <v>4008</v>
      </c>
      <c r="J486" s="23">
        <f>SUM(J487:J490)</f>
        <v>0</v>
      </c>
      <c r="K486" s="67" t="s">
        <v>664</v>
      </c>
      <c r="L486" s="15">
        <f>F486-'[1]Сравнение'!F485</f>
        <v>0</v>
      </c>
    </row>
    <row r="487" spans="1:12" ht="15.75" customHeight="1">
      <c r="A487" s="11">
        <f>B487-'[1]Сравнение'!B486</f>
        <v>0</v>
      </c>
      <c r="B487" s="7" t="s">
        <v>671</v>
      </c>
      <c r="C487" s="62"/>
      <c r="D487" s="25" t="s">
        <v>22</v>
      </c>
      <c r="E487" s="29">
        <f>F487+H487+I487+J487</f>
        <v>3956</v>
      </c>
      <c r="F487" s="29">
        <v>1978</v>
      </c>
      <c r="G487" s="29"/>
      <c r="H487" s="29">
        <v>0</v>
      </c>
      <c r="I487" s="29">
        <v>1978</v>
      </c>
      <c r="J487" s="29">
        <v>0</v>
      </c>
      <c r="K487" s="68"/>
      <c r="L487" s="15">
        <f>F487-'[1]Сравнение'!F486</f>
        <v>0</v>
      </c>
    </row>
    <row r="488" spans="1:12" ht="15.75" customHeight="1">
      <c r="A488" s="11">
        <f>B488-'[1]Сравнение'!B487</f>
        <v>0</v>
      </c>
      <c r="B488" s="21" t="s">
        <v>672</v>
      </c>
      <c r="C488" s="62"/>
      <c r="D488" s="25" t="s">
        <v>23</v>
      </c>
      <c r="E488" s="29">
        <f>F488+H488+I488+J488</f>
        <v>2489</v>
      </c>
      <c r="F488" s="29">
        <v>1197</v>
      </c>
      <c r="G488" s="29"/>
      <c r="H488" s="29">
        <v>0</v>
      </c>
      <c r="I488" s="29">
        <v>1292</v>
      </c>
      <c r="J488" s="29">
        <v>0</v>
      </c>
      <c r="K488" s="68"/>
      <c r="L488" s="15">
        <f>F488-'[1]Сравнение'!F487</f>
        <v>0</v>
      </c>
    </row>
    <row r="489" spans="1:12" ht="15.75" customHeight="1">
      <c r="A489" s="11">
        <f>B489-'[1]Сравнение'!B488</f>
        <v>0</v>
      </c>
      <c r="B489" s="7" t="s">
        <v>673</v>
      </c>
      <c r="C489" s="62"/>
      <c r="D489" s="25" t="s">
        <v>25</v>
      </c>
      <c r="E489" s="29">
        <f>F489+H489+I489+J489</f>
        <v>1476</v>
      </c>
      <c r="F489" s="29">
        <v>738</v>
      </c>
      <c r="G489" s="29"/>
      <c r="H489" s="29">
        <v>0</v>
      </c>
      <c r="I489" s="29">
        <v>738</v>
      </c>
      <c r="J489" s="29">
        <v>0</v>
      </c>
      <c r="K489" s="68"/>
      <c r="L489" s="15">
        <f>F489-'[1]Сравнение'!F488</f>
        <v>0</v>
      </c>
    </row>
    <row r="490" spans="1:12" ht="15.75" customHeight="1">
      <c r="A490" s="11">
        <f>B490-'[1]Сравнение'!B489</f>
        <v>0</v>
      </c>
      <c r="B490" s="7" t="s">
        <v>674</v>
      </c>
      <c r="C490" s="62"/>
      <c r="D490" s="25" t="s">
        <v>26</v>
      </c>
      <c r="E490" s="29">
        <f>F490+H490+I490+J490</f>
        <v>0</v>
      </c>
      <c r="F490" s="29">
        <v>0</v>
      </c>
      <c r="G490" s="29"/>
      <c r="H490" s="29">
        <v>0</v>
      </c>
      <c r="I490" s="29">
        <v>0</v>
      </c>
      <c r="J490" s="29">
        <v>0</v>
      </c>
      <c r="K490" s="68"/>
      <c r="L490" s="15">
        <f>F490-'[1]Сравнение'!F489</f>
        <v>0</v>
      </c>
    </row>
    <row r="491" spans="1:12" s="36" customFormat="1" ht="15.75" customHeight="1">
      <c r="A491" s="11">
        <f>B491-'[1]Сравнение'!B490</f>
        <v>0</v>
      </c>
      <c r="B491" s="7" t="s">
        <v>675</v>
      </c>
      <c r="C491" s="61" t="s">
        <v>676</v>
      </c>
      <c r="D491" s="13" t="s">
        <v>30</v>
      </c>
      <c r="E491" s="23">
        <f>SUM(E492:E495)</f>
        <v>7722</v>
      </c>
      <c r="F491" s="23">
        <f>SUM(F492:F495)</f>
        <v>3861</v>
      </c>
      <c r="G491" s="23"/>
      <c r="H491" s="23">
        <f>SUM(H492:H495)</f>
        <v>0</v>
      </c>
      <c r="I491" s="23">
        <f>SUM(I492:I495)</f>
        <v>3861</v>
      </c>
      <c r="J491" s="23">
        <f>SUM(J492:J495)</f>
        <v>0</v>
      </c>
      <c r="K491" s="67" t="s">
        <v>677</v>
      </c>
      <c r="L491" s="15">
        <f>F491-'[1]Сравнение'!F490</f>
        <v>0</v>
      </c>
    </row>
    <row r="492" spans="1:12" ht="15.75" customHeight="1">
      <c r="A492" s="11">
        <f>B492-'[1]Сравнение'!B491</f>
        <v>0</v>
      </c>
      <c r="B492" s="21" t="s">
        <v>678</v>
      </c>
      <c r="C492" s="62"/>
      <c r="D492" s="25" t="s">
        <v>22</v>
      </c>
      <c r="E492" s="29">
        <f>F492+H492+I492+J492</f>
        <v>5412</v>
      </c>
      <c r="F492" s="29">
        <v>2706</v>
      </c>
      <c r="G492" s="29"/>
      <c r="H492" s="29">
        <v>0</v>
      </c>
      <c r="I492" s="29">
        <v>2706</v>
      </c>
      <c r="J492" s="29">
        <v>0</v>
      </c>
      <c r="K492" s="68"/>
      <c r="L492" s="15">
        <f>F492-'[1]Сравнение'!F491</f>
        <v>0</v>
      </c>
    </row>
    <row r="493" spans="1:12" ht="15.75" customHeight="1">
      <c r="A493" s="11">
        <f>B493-'[1]Сравнение'!B492</f>
        <v>0</v>
      </c>
      <c r="B493" s="7" t="s">
        <v>679</v>
      </c>
      <c r="C493" s="62"/>
      <c r="D493" s="25" t="s">
        <v>23</v>
      </c>
      <c r="E493" s="29">
        <f>F493+H493+I493+J493</f>
        <v>0</v>
      </c>
      <c r="F493" s="29">
        <v>0</v>
      </c>
      <c r="G493" s="29"/>
      <c r="H493" s="29">
        <v>0</v>
      </c>
      <c r="I493" s="29">
        <v>0</v>
      </c>
      <c r="J493" s="29">
        <v>0</v>
      </c>
      <c r="K493" s="68"/>
      <c r="L493" s="15">
        <f>F493-'[1]Сравнение'!F492</f>
        <v>0</v>
      </c>
    </row>
    <row r="494" spans="1:12" ht="15.75" customHeight="1">
      <c r="A494" s="11">
        <f>B494-'[1]Сравнение'!B493</f>
        <v>0</v>
      </c>
      <c r="B494" s="7" t="s">
        <v>680</v>
      </c>
      <c r="C494" s="62"/>
      <c r="D494" s="25" t="s">
        <v>25</v>
      </c>
      <c r="E494" s="29">
        <f>F494+H494+I494+J494</f>
        <v>2310</v>
      </c>
      <c r="F494" s="29">
        <v>1155</v>
      </c>
      <c r="G494" s="29"/>
      <c r="H494" s="29">
        <v>0</v>
      </c>
      <c r="I494" s="29">
        <v>1155</v>
      </c>
      <c r="J494" s="29">
        <v>0</v>
      </c>
      <c r="K494" s="68"/>
      <c r="L494" s="15">
        <f>F494-'[1]Сравнение'!F493</f>
        <v>0</v>
      </c>
    </row>
    <row r="495" spans="1:12" ht="15.75" customHeight="1">
      <c r="A495" s="11">
        <f>B495-'[1]Сравнение'!B494</f>
        <v>0</v>
      </c>
      <c r="B495" s="7" t="s">
        <v>681</v>
      </c>
      <c r="C495" s="62"/>
      <c r="D495" s="25" t="s">
        <v>26</v>
      </c>
      <c r="E495" s="29">
        <f>F495+H495+I495+J495</f>
        <v>0</v>
      </c>
      <c r="F495" s="29">
        <v>0</v>
      </c>
      <c r="G495" s="29"/>
      <c r="H495" s="29">
        <v>0</v>
      </c>
      <c r="I495" s="29">
        <v>0</v>
      </c>
      <c r="J495" s="29">
        <v>0</v>
      </c>
      <c r="K495" s="68"/>
      <c r="L495" s="15">
        <f>F495-'[1]Сравнение'!F494</f>
        <v>0</v>
      </c>
    </row>
    <row r="496" spans="1:12" s="36" customFormat="1" ht="15.75" customHeight="1">
      <c r="A496" s="11">
        <f>B496-'[1]Сравнение'!B495</f>
        <v>0</v>
      </c>
      <c r="B496" s="21" t="s">
        <v>682</v>
      </c>
      <c r="C496" s="61" t="s">
        <v>683</v>
      </c>
      <c r="D496" s="13" t="s">
        <v>30</v>
      </c>
      <c r="E496" s="23">
        <f>SUM(E497:E500)</f>
        <v>6490</v>
      </c>
      <c r="F496" s="23">
        <f>SUM(F497:F500)</f>
        <v>3195</v>
      </c>
      <c r="G496" s="23"/>
      <c r="H496" s="23">
        <f>SUM(H497:H500)</f>
        <v>0</v>
      </c>
      <c r="I496" s="23">
        <f>SUM(I497:I500)</f>
        <v>3295</v>
      </c>
      <c r="J496" s="23">
        <f>SUM(J497:J500)</f>
        <v>0</v>
      </c>
      <c r="K496" s="67" t="s">
        <v>684</v>
      </c>
      <c r="L496" s="15">
        <f>F496-'[1]Сравнение'!F495</f>
        <v>0</v>
      </c>
    </row>
    <row r="497" spans="1:12" ht="15.75" customHeight="1">
      <c r="A497" s="11">
        <f>B497-'[1]Сравнение'!B496</f>
        <v>0</v>
      </c>
      <c r="B497" s="7" t="s">
        <v>685</v>
      </c>
      <c r="C497" s="62"/>
      <c r="D497" s="25" t="s">
        <v>22</v>
      </c>
      <c r="E497" s="29">
        <f>F497+H497+I497+J497</f>
        <v>2114</v>
      </c>
      <c r="F497" s="29">
        <v>1057</v>
      </c>
      <c r="G497" s="29"/>
      <c r="H497" s="29">
        <v>0</v>
      </c>
      <c r="I497" s="29">
        <v>1057</v>
      </c>
      <c r="J497" s="29">
        <v>0</v>
      </c>
      <c r="K497" s="68"/>
      <c r="L497" s="15">
        <f>F497-'[1]Сравнение'!F496</f>
        <v>0</v>
      </c>
    </row>
    <row r="498" spans="1:12" ht="15.75" customHeight="1">
      <c r="A498" s="11">
        <f>B498-'[1]Сравнение'!B497</f>
        <v>0</v>
      </c>
      <c r="B498" s="7" t="s">
        <v>686</v>
      </c>
      <c r="C498" s="62"/>
      <c r="D498" s="25" t="s">
        <v>23</v>
      </c>
      <c r="E498" s="29">
        <f>F498+H498+I498+J498</f>
        <v>2624</v>
      </c>
      <c r="F498" s="29">
        <v>1262</v>
      </c>
      <c r="G498" s="29"/>
      <c r="H498" s="29">
        <v>0</v>
      </c>
      <c r="I498" s="29">
        <v>1362</v>
      </c>
      <c r="J498" s="29">
        <v>0</v>
      </c>
      <c r="K498" s="68"/>
      <c r="L498" s="15">
        <f>F498-'[1]Сравнение'!F497</f>
        <v>0</v>
      </c>
    </row>
    <row r="499" spans="1:12" ht="15.75" customHeight="1">
      <c r="A499" s="11">
        <f>B499-'[1]Сравнение'!B498</f>
        <v>0</v>
      </c>
      <c r="B499" s="7" t="s">
        <v>687</v>
      </c>
      <c r="C499" s="62"/>
      <c r="D499" s="25" t="s">
        <v>25</v>
      </c>
      <c r="E499" s="29">
        <f>F499+H499+I499+J499</f>
        <v>1752</v>
      </c>
      <c r="F499" s="29">
        <v>876</v>
      </c>
      <c r="G499" s="29"/>
      <c r="H499" s="29">
        <v>0</v>
      </c>
      <c r="I499" s="29">
        <v>876</v>
      </c>
      <c r="J499" s="29">
        <v>0</v>
      </c>
      <c r="K499" s="68"/>
      <c r="L499" s="15">
        <f>F499-'[1]Сравнение'!F498</f>
        <v>0</v>
      </c>
    </row>
    <row r="500" spans="1:12" ht="15.75" customHeight="1">
      <c r="A500" s="11">
        <f>B500-'[1]Сравнение'!B499</f>
        <v>0</v>
      </c>
      <c r="B500" s="21" t="s">
        <v>688</v>
      </c>
      <c r="C500" s="62"/>
      <c r="D500" s="25" t="s">
        <v>26</v>
      </c>
      <c r="E500" s="29">
        <f>F500+H500+I500+J500</f>
        <v>0</v>
      </c>
      <c r="F500" s="29">
        <v>0</v>
      </c>
      <c r="G500" s="29"/>
      <c r="H500" s="29">
        <v>0</v>
      </c>
      <c r="I500" s="29">
        <v>0</v>
      </c>
      <c r="J500" s="29">
        <v>0</v>
      </c>
      <c r="K500" s="68"/>
      <c r="L500" s="15">
        <f>F500-'[1]Сравнение'!F499</f>
        <v>0</v>
      </c>
    </row>
    <row r="501" spans="1:12" ht="15.75" customHeight="1">
      <c r="A501" s="11">
        <f>B501-'[1]Сравнение'!B500</f>
        <v>0</v>
      </c>
      <c r="B501" s="7" t="s">
        <v>689</v>
      </c>
      <c r="C501" s="61" t="s">
        <v>690</v>
      </c>
      <c r="D501" s="13" t="s">
        <v>30</v>
      </c>
      <c r="E501" s="23">
        <f>SUM(E502:E505)</f>
        <v>3265</v>
      </c>
      <c r="F501" s="23">
        <f>SUM(F502:F505)</f>
        <v>1604</v>
      </c>
      <c r="G501" s="23"/>
      <c r="H501" s="23">
        <f>SUM(H502:H505)</f>
        <v>0</v>
      </c>
      <c r="I501" s="23">
        <f>SUM(I502:I505)</f>
        <v>1661</v>
      </c>
      <c r="J501" s="23">
        <f>SUM(J502:J505)</f>
        <v>0</v>
      </c>
      <c r="K501" s="67" t="s">
        <v>691</v>
      </c>
      <c r="L501" s="15">
        <f>F501-'[1]Сравнение'!F500</f>
        <v>0</v>
      </c>
    </row>
    <row r="502" spans="1:12" ht="15.75" customHeight="1">
      <c r="A502" s="11">
        <f>B502-'[1]Сравнение'!B501</f>
        <v>0</v>
      </c>
      <c r="B502" s="7" t="s">
        <v>692</v>
      </c>
      <c r="C502" s="62"/>
      <c r="D502" s="25" t="s">
        <v>22</v>
      </c>
      <c r="E502" s="29">
        <f>F502+H502+I502+J502</f>
        <v>852</v>
      </c>
      <c r="F502" s="29">
        <v>426</v>
      </c>
      <c r="G502" s="29"/>
      <c r="H502" s="29">
        <v>0</v>
      </c>
      <c r="I502" s="29">
        <v>426</v>
      </c>
      <c r="J502" s="29">
        <v>0</v>
      </c>
      <c r="K502" s="68"/>
      <c r="L502" s="15">
        <f>F502-'[1]Сравнение'!F501</f>
        <v>0</v>
      </c>
    </row>
    <row r="503" spans="1:12" ht="15.75" customHeight="1">
      <c r="A503" s="11">
        <f>B503-'[1]Сравнение'!B502</f>
        <v>0</v>
      </c>
      <c r="B503" s="7" t="s">
        <v>693</v>
      </c>
      <c r="C503" s="62"/>
      <c r="D503" s="25" t="s">
        <v>23</v>
      </c>
      <c r="E503" s="29">
        <f>F503+H503+I503+J503</f>
        <v>1513</v>
      </c>
      <c r="F503" s="29">
        <v>728</v>
      </c>
      <c r="G503" s="29"/>
      <c r="H503" s="29">
        <v>0</v>
      </c>
      <c r="I503" s="29">
        <v>785</v>
      </c>
      <c r="J503" s="29">
        <v>0</v>
      </c>
      <c r="K503" s="68"/>
      <c r="L503" s="15">
        <f>F503-'[1]Сравнение'!F502</f>
        <v>0</v>
      </c>
    </row>
    <row r="504" spans="1:12" ht="15.75" customHeight="1">
      <c r="A504" s="11">
        <f>B504-'[1]Сравнение'!B503</f>
        <v>0</v>
      </c>
      <c r="B504" s="21" t="s">
        <v>694</v>
      </c>
      <c r="C504" s="62"/>
      <c r="D504" s="25" t="s">
        <v>25</v>
      </c>
      <c r="E504" s="29">
        <f>F504+H504+I504+J504</f>
        <v>900</v>
      </c>
      <c r="F504" s="29">
        <v>450</v>
      </c>
      <c r="G504" s="29"/>
      <c r="H504" s="29">
        <v>0</v>
      </c>
      <c r="I504" s="29">
        <v>450</v>
      </c>
      <c r="J504" s="29">
        <v>0</v>
      </c>
      <c r="K504" s="68"/>
      <c r="L504" s="15">
        <f>F504-'[1]Сравнение'!F503</f>
        <v>0</v>
      </c>
    </row>
    <row r="505" spans="1:12" ht="15.75" customHeight="1">
      <c r="A505" s="11">
        <f>B505-'[1]Сравнение'!B504</f>
        <v>0</v>
      </c>
      <c r="B505" s="7" t="s">
        <v>695</v>
      </c>
      <c r="C505" s="62"/>
      <c r="D505" s="25" t="s">
        <v>26</v>
      </c>
      <c r="E505" s="29">
        <f>F505+H505+I505+J505</f>
        <v>0</v>
      </c>
      <c r="F505" s="29">
        <v>0</v>
      </c>
      <c r="G505" s="29"/>
      <c r="H505" s="29">
        <v>0</v>
      </c>
      <c r="I505" s="29">
        <v>0</v>
      </c>
      <c r="J505" s="29">
        <v>0</v>
      </c>
      <c r="K505" s="68"/>
      <c r="L505" s="15">
        <f>F505-'[1]Сравнение'!F504</f>
        <v>0</v>
      </c>
    </row>
    <row r="506" spans="1:12" ht="15.75" customHeight="1">
      <c r="A506" s="11">
        <f>B506-'[1]Сравнение'!B505</f>
        <v>0</v>
      </c>
      <c r="B506" s="7" t="s">
        <v>696</v>
      </c>
      <c r="C506" s="61" t="s">
        <v>697</v>
      </c>
      <c r="D506" s="13" t="s">
        <v>30</v>
      </c>
      <c r="E506" s="23">
        <f>SUM(E507:E510)</f>
        <v>4270</v>
      </c>
      <c r="F506" s="23">
        <f>SUM(F507:F510)</f>
        <v>2135</v>
      </c>
      <c r="G506" s="23"/>
      <c r="H506" s="23">
        <f>SUM(H507:H510)</f>
        <v>0</v>
      </c>
      <c r="I506" s="23">
        <f>SUM(I507:I510)</f>
        <v>2135</v>
      </c>
      <c r="J506" s="23">
        <f>SUM(J507:J510)</f>
        <v>0</v>
      </c>
      <c r="K506" s="67" t="s">
        <v>698</v>
      </c>
      <c r="L506" s="15">
        <f>F506-'[1]Сравнение'!F505</f>
        <v>0</v>
      </c>
    </row>
    <row r="507" spans="1:12" ht="15.75" customHeight="1">
      <c r="A507" s="11">
        <f>B507-'[1]Сравнение'!B506</f>
        <v>0</v>
      </c>
      <c r="B507" s="7" t="s">
        <v>699</v>
      </c>
      <c r="C507" s="62"/>
      <c r="D507" s="25" t="s">
        <v>22</v>
      </c>
      <c r="E507" s="29">
        <f>F507+H507+I507+J507</f>
        <v>4270</v>
      </c>
      <c r="F507" s="29">
        <v>2135</v>
      </c>
      <c r="G507" s="29"/>
      <c r="H507" s="29">
        <v>0</v>
      </c>
      <c r="I507" s="29">
        <v>2135</v>
      </c>
      <c r="J507" s="29">
        <v>0</v>
      </c>
      <c r="K507" s="68"/>
      <c r="L507" s="15">
        <f>F507-'[1]Сравнение'!F506</f>
        <v>0</v>
      </c>
    </row>
    <row r="508" spans="1:12" ht="15.75" customHeight="1">
      <c r="A508" s="11">
        <f>B508-'[1]Сравнение'!B507</f>
        <v>0</v>
      </c>
      <c r="B508" s="21" t="s">
        <v>700</v>
      </c>
      <c r="C508" s="62"/>
      <c r="D508" s="25" t="s">
        <v>23</v>
      </c>
      <c r="E508" s="29">
        <f>F508+H508+I508+J508</f>
        <v>0</v>
      </c>
      <c r="F508" s="29">
        <v>0</v>
      </c>
      <c r="G508" s="29"/>
      <c r="H508" s="29">
        <v>0</v>
      </c>
      <c r="I508" s="29">
        <v>0</v>
      </c>
      <c r="J508" s="29">
        <v>0</v>
      </c>
      <c r="K508" s="68"/>
      <c r="L508" s="15">
        <f>F508-'[1]Сравнение'!F507</f>
        <v>0</v>
      </c>
    </row>
    <row r="509" spans="1:12" ht="15.75" customHeight="1">
      <c r="A509" s="11">
        <f>B509-'[1]Сравнение'!B508</f>
        <v>0</v>
      </c>
      <c r="B509" s="7" t="s">
        <v>701</v>
      </c>
      <c r="C509" s="62"/>
      <c r="D509" s="25" t="s">
        <v>25</v>
      </c>
      <c r="E509" s="29">
        <f>F509+H509+I509+J509</f>
        <v>0</v>
      </c>
      <c r="F509" s="29">
        <v>0</v>
      </c>
      <c r="G509" s="29"/>
      <c r="H509" s="29">
        <v>0</v>
      </c>
      <c r="I509" s="29">
        <v>0</v>
      </c>
      <c r="J509" s="29">
        <v>0</v>
      </c>
      <c r="K509" s="68"/>
      <c r="L509" s="15">
        <f>F509-'[1]Сравнение'!F508</f>
        <v>0</v>
      </c>
    </row>
    <row r="510" spans="1:12" ht="15.75" customHeight="1">
      <c r="A510" s="11">
        <f>B510-'[1]Сравнение'!B509</f>
        <v>0</v>
      </c>
      <c r="B510" s="7" t="s">
        <v>702</v>
      </c>
      <c r="C510" s="62"/>
      <c r="D510" s="25" t="s">
        <v>26</v>
      </c>
      <c r="E510" s="29">
        <f>F510+H510+I510+J510</f>
        <v>0</v>
      </c>
      <c r="F510" s="29">
        <v>0</v>
      </c>
      <c r="G510" s="29"/>
      <c r="H510" s="29">
        <v>0</v>
      </c>
      <c r="I510" s="29">
        <v>0</v>
      </c>
      <c r="J510" s="29">
        <v>0</v>
      </c>
      <c r="K510" s="68"/>
      <c r="L510" s="15">
        <f>F510-'[1]Сравнение'!F509</f>
        <v>0</v>
      </c>
    </row>
    <row r="511" spans="1:12" ht="15.75" customHeight="1">
      <c r="A511" s="11">
        <f>B511-'[1]Сравнение'!B510</f>
        <v>0</v>
      </c>
      <c r="B511" s="7" t="s">
        <v>703</v>
      </c>
      <c r="C511" s="61" t="s">
        <v>704</v>
      </c>
      <c r="D511" s="13" t="s">
        <v>30</v>
      </c>
      <c r="E511" s="23">
        <f>SUM(E512:E515)</f>
        <v>2364</v>
      </c>
      <c r="F511" s="23">
        <f>SUM(F512:F515)</f>
        <v>1182</v>
      </c>
      <c r="G511" s="23"/>
      <c r="H511" s="23">
        <f>SUM(H512:H515)</f>
        <v>0</v>
      </c>
      <c r="I511" s="23">
        <f>SUM(I512:I515)</f>
        <v>1182</v>
      </c>
      <c r="J511" s="23">
        <f>SUM(J512:J515)</f>
        <v>0</v>
      </c>
      <c r="K511" s="67" t="s">
        <v>691</v>
      </c>
      <c r="L511" s="15">
        <f>F511-'[1]Сравнение'!F510</f>
        <v>0</v>
      </c>
    </row>
    <row r="512" spans="1:12" ht="15.75" customHeight="1">
      <c r="A512" s="11">
        <f>B512-'[1]Сравнение'!B511</f>
        <v>0</v>
      </c>
      <c r="B512" s="21" t="s">
        <v>705</v>
      </c>
      <c r="C512" s="62"/>
      <c r="D512" s="25" t="s">
        <v>22</v>
      </c>
      <c r="E512" s="29">
        <f>F512+H512+I512+J512</f>
        <v>2364</v>
      </c>
      <c r="F512" s="29">
        <v>1182</v>
      </c>
      <c r="G512" s="29"/>
      <c r="H512" s="29">
        <v>0</v>
      </c>
      <c r="I512" s="29">
        <v>1182</v>
      </c>
      <c r="J512" s="29">
        <v>0</v>
      </c>
      <c r="K512" s="68"/>
      <c r="L512" s="15">
        <f>F512-'[1]Сравнение'!F511</f>
        <v>0</v>
      </c>
    </row>
    <row r="513" spans="1:12" ht="15.75" customHeight="1">
      <c r="A513" s="11">
        <f>B513-'[1]Сравнение'!B512</f>
        <v>0</v>
      </c>
      <c r="B513" s="7" t="s">
        <v>706</v>
      </c>
      <c r="C513" s="62"/>
      <c r="D513" s="25" t="s">
        <v>23</v>
      </c>
      <c r="E513" s="29">
        <f>F513+H513+I513+J513</f>
        <v>0</v>
      </c>
      <c r="F513" s="29">
        <v>0</v>
      </c>
      <c r="G513" s="29"/>
      <c r="H513" s="29">
        <v>0</v>
      </c>
      <c r="I513" s="29">
        <v>0</v>
      </c>
      <c r="J513" s="29">
        <v>0</v>
      </c>
      <c r="K513" s="68"/>
      <c r="L513" s="15">
        <f>F513-'[1]Сравнение'!F512</f>
        <v>0</v>
      </c>
    </row>
    <row r="514" spans="1:12" ht="15.75" customHeight="1">
      <c r="A514" s="11">
        <f>B514-'[1]Сравнение'!B513</f>
        <v>0</v>
      </c>
      <c r="B514" s="7" t="s">
        <v>707</v>
      </c>
      <c r="C514" s="62"/>
      <c r="D514" s="25" t="s">
        <v>25</v>
      </c>
      <c r="E514" s="29">
        <f>F514+H514+I514+J514</f>
        <v>0</v>
      </c>
      <c r="F514" s="29">
        <v>0</v>
      </c>
      <c r="G514" s="29"/>
      <c r="H514" s="29">
        <v>0</v>
      </c>
      <c r="I514" s="29">
        <v>0</v>
      </c>
      <c r="J514" s="29">
        <v>0</v>
      </c>
      <c r="K514" s="68"/>
      <c r="L514" s="15">
        <f>F514-'[1]Сравнение'!F513</f>
        <v>0</v>
      </c>
    </row>
    <row r="515" spans="1:12" ht="15.75" customHeight="1">
      <c r="A515" s="11">
        <f>B515-'[1]Сравнение'!B514</f>
        <v>0</v>
      </c>
      <c r="B515" s="7" t="s">
        <v>708</v>
      </c>
      <c r="C515" s="62"/>
      <c r="D515" s="25" t="s">
        <v>26</v>
      </c>
      <c r="E515" s="29">
        <f>F515+H515+I515+J515</f>
        <v>0</v>
      </c>
      <c r="F515" s="29">
        <v>0</v>
      </c>
      <c r="G515" s="29"/>
      <c r="H515" s="29">
        <v>0</v>
      </c>
      <c r="I515" s="29">
        <v>0</v>
      </c>
      <c r="J515" s="29">
        <v>0</v>
      </c>
      <c r="K515" s="68"/>
      <c r="L515" s="15">
        <f>F515-'[1]Сравнение'!F514</f>
        <v>0</v>
      </c>
    </row>
    <row r="516" spans="1:12" ht="15.75" customHeight="1">
      <c r="A516" s="11">
        <f>B516-'[1]Сравнение'!B515</f>
        <v>0</v>
      </c>
      <c r="B516" s="21" t="s">
        <v>709</v>
      </c>
      <c r="C516" s="61" t="s">
        <v>710</v>
      </c>
      <c r="D516" s="13" t="s">
        <v>30</v>
      </c>
      <c r="E516" s="23">
        <f>SUM(E517:E520)</f>
        <v>2740</v>
      </c>
      <c r="F516" s="23">
        <f>SUM(F517:F520)</f>
        <v>1370</v>
      </c>
      <c r="G516" s="23"/>
      <c r="H516" s="23">
        <f>SUM(H517:H520)</f>
        <v>0</v>
      </c>
      <c r="I516" s="23">
        <f>SUM(I517:I520)</f>
        <v>1370</v>
      </c>
      <c r="J516" s="23">
        <f>SUM(J517:J520)</f>
        <v>0</v>
      </c>
      <c r="K516" s="67" t="s">
        <v>711</v>
      </c>
      <c r="L516" s="15">
        <f>F516-'[1]Сравнение'!F515</f>
        <v>0</v>
      </c>
    </row>
    <row r="517" spans="1:12" ht="15.75" customHeight="1">
      <c r="A517" s="11">
        <f>B517-'[1]Сравнение'!B516</f>
        <v>0</v>
      </c>
      <c r="B517" s="7" t="s">
        <v>712</v>
      </c>
      <c r="C517" s="62"/>
      <c r="D517" s="25" t="s">
        <v>22</v>
      </c>
      <c r="E517" s="29">
        <f>F517+H517+I517+J517</f>
        <v>2740</v>
      </c>
      <c r="F517" s="29">
        <v>1370</v>
      </c>
      <c r="G517" s="29"/>
      <c r="H517" s="29">
        <v>0</v>
      </c>
      <c r="I517" s="29">
        <v>1370</v>
      </c>
      <c r="J517" s="29">
        <v>0</v>
      </c>
      <c r="K517" s="68"/>
      <c r="L517" s="15">
        <f>F517-'[1]Сравнение'!F516</f>
        <v>0</v>
      </c>
    </row>
    <row r="518" spans="1:12" ht="15.75" customHeight="1">
      <c r="A518" s="11">
        <f>B518-'[1]Сравнение'!B517</f>
        <v>0</v>
      </c>
      <c r="B518" s="7" t="s">
        <v>713</v>
      </c>
      <c r="C518" s="62"/>
      <c r="D518" s="25" t="s">
        <v>23</v>
      </c>
      <c r="E518" s="29">
        <f>F518+H518+I518+J518</f>
        <v>0</v>
      </c>
      <c r="F518" s="29">
        <v>0</v>
      </c>
      <c r="G518" s="29"/>
      <c r="H518" s="29">
        <v>0</v>
      </c>
      <c r="I518" s="29">
        <v>0</v>
      </c>
      <c r="J518" s="29">
        <v>0</v>
      </c>
      <c r="K518" s="68"/>
      <c r="L518" s="15">
        <f>F518-'[1]Сравнение'!F517</f>
        <v>0</v>
      </c>
    </row>
    <row r="519" spans="1:12" ht="15.75" customHeight="1">
      <c r="A519" s="11">
        <f>B519-'[1]Сравнение'!B518</f>
        <v>0</v>
      </c>
      <c r="B519" s="7" t="s">
        <v>714</v>
      </c>
      <c r="C519" s="62"/>
      <c r="D519" s="25" t="s">
        <v>25</v>
      </c>
      <c r="E519" s="29">
        <f>F519+H519+I519+J519</f>
        <v>0</v>
      </c>
      <c r="F519" s="29">
        <v>0</v>
      </c>
      <c r="G519" s="29"/>
      <c r="H519" s="29">
        <v>0</v>
      </c>
      <c r="I519" s="29">
        <v>0</v>
      </c>
      <c r="J519" s="29">
        <v>0</v>
      </c>
      <c r="K519" s="68"/>
      <c r="L519" s="15">
        <f>F519-'[1]Сравнение'!F518</f>
        <v>0</v>
      </c>
    </row>
    <row r="520" spans="1:12" ht="15.75" customHeight="1">
      <c r="A520" s="11">
        <f>B520-'[1]Сравнение'!B519</f>
        <v>0</v>
      </c>
      <c r="B520" s="21" t="s">
        <v>715</v>
      </c>
      <c r="C520" s="62"/>
      <c r="D520" s="25" t="s">
        <v>26</v>
      </c>
      <c r="E520" s="29">
        <f>F520+H520+I520+J520</f>
        <v>0</v>
      </c>
      <c r="F520" s="29">
        <v>0</v>
      </c>
      <c r="G520" s="29"/>
      <c r="H520" s="29">
        <v>0</v>
      </c>
      <c r="I520" s="29">
        <v>0</v>
      </c>
      <c r="J520" s="29">
        <v>0</v>
      </c>
      <c r="K520" s="68"/>
      <c r="L520" s="15">
        <f>F520-'[1]Сравнение'!F519</f>
        <v>0</v>
      </c>
    </row>
    <row r="521" spans="1:12" s="34" customFormat="1" ht="15.75" customHeight="1">
      <c r="A521" s="11">
        <f>B521-'[1]Сравнение'!B520</f>
        <v>0</v>
      </c>
      <c r="B521" s="7" t="s">
        <v>716</v>
      </c>
      <c r="C521" s="61" t="s">
        <v>717</v>
      </c>
      <c r="D521" s="13" t="s">
        <v>30</v>
      </c>
      <c r="E521" s="23">
        <f>SUM(E522:E525)</f>
        <v>5536</v>
      </c>
      <c r="F521" s="23">
        <f>SUM(F522:F525)</f>
        <v>2739</v>
      </c>
      <c r="G521" s="23"/>
      <c r="H521" s="23">
        <f>SUM(H522:H525)</f>
        <v>0</v>
      </c>
      <c r="I521" s="23">
        <f>SUM(I522:I525)</f>
        <v>2797</v>
      </c>
      <c r="J521" s="23">
        <f>SUM(J522:J525)</f>
        <v>0</v>
      </c>
      <c r="K521" s="67" t="s">
        <v>718</v>
      </c>
      <c r="L521" s="15">
        <f>F521-'[1]Сравнение'!F520</f>
        <v>0</v>
      </c>
    </row>
    <row r="522" spans="1:12" s="34" customFormat="1" ht="15.75" customHeight="1">
      <c r="A522" s="11">
        <f>B522-'[1]Сравнение'!B521</f>
        <v>0</v>
      </c>
      <c r="B522" s="7" t="s">
        <v>719</v>
      </c>
      <c r="C522" s="62"/>
      <c r="D522" s="25" t="s">
        <v>22</v>
      </c>
      <c r="E522" s="29">
        <f>F522+H522+I522+J522</f>
        <v>2504</v>
      </c>
      <c r="F522" s="29">
        <v>1252</v>
      </c>
      <c r="G522" s="29"/>
      <c r="H522" s="29">
        <v>0</v>
      </c>
      <c r="I522" s="29">
        <v>1252</v>
      </c>
      <c r="J522" s="29">
        <v>0</v>
      </c>
      <c r="K522" s="68"/>
      <c r="L522" s="15">
        <f>F522-'[1]Сравнение'!F521</f>
        <v>0</v>
      </c>
    </row>
    <row r="523" spans="1:12" s="34" customFormat="1" ht="15.75" customHeight="1">
      <c r="A523" s="11">
        <f>B523-'[1]Сравнение'!B522</f>
        <v>0</v>
      </c>
      <c r="B523" s="7" t="s">
        <v>720</v>
      </c>
      <c r="C523" s="62"/>
      <c r="D523" s="25" t="s">
        <v>23</v>
      </c>
      <c r="E523" s="29">
        <f>F523+H523+I523+J523</f>
        <v>1532</v>
      </c>
      <c r="F523" s="29">
        <v>737</v>
      </c>
      <c r="G523" s="29"/>
      <c r="H523" s="29">
        <v>0</v>
      </c>
      <c r="I523" s="29">
        <v>795</v>
      </c>
      <c r="J523" s="29">
        <v>0</v>
      </c>
      <c r="K523" s="68"/>
      <c r="L523" s="15">
        <f>F523-'[1]Сравнение'!F522</f>
        <v>0</v>
      </c>
    </row>
    <row r="524" spans="1:12" s="34" customFormat="1" ht="15.75" customHeight="1">
      <c r="A524" s="11">
        <f>B524-'[1]Сравнение'!B523</f>
        <v>0</v>
      </c>
      <c r="B524" s="21" t="s">
        <v>721</v>
      </c>
      <c r="C524" s="62"/>
      <c r="D524" s="25" t="s">
        <v>25</v>
      </c>
      <c r="E524" s="29">
        <f>F524+H524+I524+J524</f>
        <v>1500</v>
      </c>
      <c r="F524" s="29">
        <v>750</v>
      </c>
      <c r="G524" s="29"/>
      <c r="H524" s="29">
        <v>0</v>
      </c>
      <c r="I524" s="29">
        <v>750</v>
      </c>
      <c r="J524" s="29">
        <v>0</v>
      </c>
      <c r="K524" s="68"/>
      <c r="L524" s="15">
        <f>F524-'[1]Сравнение'!F523</f>
        <v>0</v>
      </c>
    </row>
    <row r="525" spans="1:12" s="34" customFormat="1" ht="15.75" customHeight="1">
      <c r="A525" s="11">
        <f>B525-'[1]Сравнение'!B524</f>
        <v>0</v>
      </c>
      <c r="B525" s="7" t="s">
        <v>722</v>
      </c>
      <c r="C525" s="62"/>
      <c r="D525" s="25" t="s">
        <v>26</v>
      </c>
      <c r="E525" s="29">
        <f>F525+H525+I525+J525</f>
        <v>0</v>
      </c>
      <c r="F525" s="29">
        <v>0</v>
      </c>
      <c r="G525" s="29"/>
      <c r="H525" s="29">
        <v>0</v>
      </c>
      <c r="I525" s="29">
        <v>0</v>
      </c>
      <c r="J525" s="29">
        <v>0</v>
      </c>
      <c r="K525" s="68"/>
      <c r="L525" s="15">
        <f>F525-'[1]Сравнение'!F524</f>
        <v>0</v>
      </c>
    </row>
    <row r="526" spans="1:12" ht="15.75" customHeight="1">
      <c r="A526" s="11">
        <f>B526-'[1]Сравнение'!B525</f>
        <v>0</v>
      </c>
      <c r="B526" s="7" t="s">
        <v>723</v>
      </c>
      <c r="C526" s="61" t="s">
        <v>724</v>
      </c>
      <c r="D526" s="13" t="s">
        <v>30</v>
      </c>
      <c r="E526" s="23">
        <f>SUM(E527:E530)</f>
        <v>42390</v>
      </c>
      <c r="F526" s="23">
        <f>SUM(F527:F530)</f>
        <v>21195</v>
      </c>
      <c r="G526" s="23"/>
      <c r="H526" s="23">
        <f>SUM(H527:H530)</f>
        <v>0</v>
      </c>
      <c r="I526" s="23">
        <f>SUM(I527:I530)</f>
        <v>21195</v>
      </c>
      <c r="J526" s="23">
        <f>SUM(J527:J530)</f>
        <v>0</v>
      </c>
      <c r="K526" s="67" t="s">
        <v>725</v>
      </c>
      <c r="L526" s="15">
        <f>F526-'[1]Сравнение'!F525</f>
        <v>0</v>
      </c>
    </row>
    <row r="527" spans="1:12" ht="15.75" customHeight="1">
      <c r="A527" s="11">
        <f>B527-'[1]Сравнение'!B526</f>
        <v>0</v>
      </c>
      <c r="B527" s="7" t="s">
        <v>726</v>
      </c>
      <c r="C527" s="62"/>
      <c r="D527" s="25" t="s">
        <v>22</v>
      </c>
      <c r="E527" s="29">
        <f>F527+H527+I527+J527</f>
        <v>2100</v>
      </c>
      <c r="F527" s="29">
        <v>1050</v>
      </c>
      <c r="G527" s="29"/>
      <c r="H527" s="29">
        <v>0</v>
      </c>
      <c r="I527" s="29">
        <v>1050</v>
      </c>
      <c r="J527" s="29">
        <v>0</v>
      </c>
      <c r="K527" s="68"/>
      <c r="L527" s="15">
        <f>F527-'[1]Сравнение'!F526</f>
        <v>0</v>
      </c>
    </row>
    <row r="528" spans="1:12" ht="15.75" customHeight="1">
      <c r="A528" s="11">
        <f>B528-'[1]Сравнение'!B527</f>
        <v>0</v>
      </c>
      <c r="B528" s="21" t="s">
        <v>727</v>
      </c>
      <c r="C528" s="62"/>
      <c r="D528" s="25" t="s">
        <v>23</v>
      </c>
      <c r="E528" s="29">
        <f>F528+H528+I528+J528</f>
        <v>38000</v>
      </c>
      <c r="F528" s="29">
        <v>19000</v>
      </c>
      <c r="G528" s="29"/>
      <c r="H528" s="29">
        <v>0</v>
      </c>
      <c r="I528" s="29">
        <v>19000</v>
      </c>
      <c r="J528" s="29">
        <v>0</v>
      </c>
      <c r="K528" s="68"/>
      <c r="L528" s="15">
        <f>F528-'[1]Сравнение'!F527</f>
        <v>0</v>
      </c>
    </row>
    <row r="529" spans="1:12" ht="15.75" customHeight="1">
      <c r="A529" s="11">
        <f>B529-'[1]Сравнение'!B528</f>
        <v>0</v>
      </c>
      <c r="B529" s="7" t="s">
        <v>728</v>
      </c>
      <c r="C529" s="62"/>
      <c r="D529" s="25" t="s">
        <v>25</v>
      </c>
      <c r="E529" s="29">
        <f>F529+H529+I529+J529</f>
        <v>2290</v>
      </c>
      <c r="F529" s="29">
        <v>1145</v>
      </c>
      <c r="G529" s="29"/>
      <c r="H529" s="29">
        <v>0</v>
      </c>
      <c r="I529" s="29">
        <v>1145</v>
      </c>
      <c r="J529" s="29">
        <v>0</v>
      </c>
      <c r="K529" s="68"/>
      <c r="L529" s="15">
        <f>F529-'[1]Сравнение'!F528</f>
        <v>0</v>
      </c>
    </row>
    <row r="530" spans="1:12" ht="15.75" customHeight="1">
      <c r="A530" s="11">
        <f>B530-'[1]Сравнение'!B529</f>
        <v>0</v>
      </c>
      <c r="B530" s="7" t="s">
        <v>729</v>
      </c>
      <c r="C530" s="62"/>
      <c r="D530" s="25" t="s">
        <v>26</v>
      </c>
      <c r="E530" s="29">
        <f>F530+H530+I530+J530</f>
        <v>0</v>
      </c>
      <c r="F530" s="29">
        <v>0</v>
      </c>
      <c r="G530" s="29"/>
      <c r="H530" s="29">
        <v>0</v>
      </c>
      <c r="I530" s="29">
        <v>0</v>
      </c>
      <c r="J530" s="29">
        <v>0</v>
      </c>
      <c r="K530" s="68"/>
      <c r="L530" s="15">
        <f>F530-'[1]Сравнение'!F529</f>
        <v>0</v>
      </c>
    </row>
    <row r="531" spans="1:12" ht="15.75" customHeight="1">
      <c r="A531" s="11">
        <f>B531-'[1]Сравнение'!B530</f>
        <v>0</v>
      </c>
      <c r="B531" s="7" t="s">
        <v>730</v>
      </c>
      <c r="C531" s="61" t="s">
        <v>731</v>
      </c>
      <c r="D531" s="13" t="s">
        <v>30</v>
      </c>
      <c r="E531" s="23">
        <f>SUM(E532:E535)</f>
        <v>400</v>
      </c>
      <c r="F531" s="23">
        <f>SUM(F532:F535)</f>
        <v>192</v>
      </c>
      <c r="G531" s="23"/>
      <c r="H531" s="23">
        <f>SUM(H532:H535)</f>
        <v>0</v>
      </c>
      <c r="I531" s="23">
        <f>SUM(I532:I535)</f>
        <v>208</v>
      </c>
      <c r="J531" s="23">
        <f>SUM(J532:J535)</f>
        <v>0</v>
      </c>
      <c r="K531" s="67" t="s">
        <v>732</v>
      </c>
      <c r="L531" s="15">
        <f>F531-'[1]Сравнение'!F530</f>
        <v>0</v>
      </c>
    </row>
    <row r="532" spans="1:12" ht="15.75" customHeight="1">
      <c r="A532" s="11">
        <f>B532-'[1]Сравнение'!B531</f>
        <v>0</v>
      </c>
      <c r="B532" s="21" t="s">
        <v>733</v>
      </c>
      <c r="C532" s="62"/>
      <c r="D532" s="25" t="s">
        <v>22</v>
      </c>
      <c r="E532" s="29">
        <f>F532+H532+I532+J532</f>
        <v>0</v>
      </c>
      <c r="F532" s="29">
        <v>0</v>
      </c>
      <c r="G532" s="29"/>
      <c r="H532" s="29">
        <v>0</v>
      </c>
      <c r="I532" s="29">
        <v>0</v>
      </c>
      <c r="J532" s="29">
        <v>0</v>
      </c>
      <c r="K532" s="68"/>
      <c r="L532" s="15">
        <f>F532-'[1]Сравнение'!F531</f>
        <v>0</v>
      </c>
    </row>
    <row r="533" spans="1:12" ht="15.75" customHeight="1">
      <c r="A533" s="11">
        <f>B533-'[1]Сравнение'!B532</f>
        <v>0</v>
      </c>
      <c r="B533" s="7" t="s">
        <v>734</v>
      </c>
      <c r="C533" s="62"/>
      <c r="D533" s="25" t="s">
        <v>23</v>
      </c>
      <c r="E533" s="29">
        <f>F533+H533+I533+J533</f>
        <v>400</v>
      </c>
      <c r="F533" s="29">
        <v>192</v>
      </c>
      <c r="G533" s="29"/>
      <c r="H533" s="29">
        <v>0</v>
      </c>
      <c r="I533" s="29">
        <v>208</v>
      </c>
      <c r="J533" s="29">
        <v>0</v>
      </c>
      <c r="K533" s="68"/>
      <c r="L533" s="15">
        <f>F533-'[1]Сравнение'!F532</f>
        <v>0</v>
      </c>
    </row>
    <row r="534" spans="1:12" ht="15.75" customHeight="1">
      <c r="A534" s="11">
        <f>B534-'[1]Сравнение'!B533</f>
        <v>0</v>
      </c>
      <c r="B534" s="7" t="s">
        <v>735</v>
      </c>
      <c r="C534" s="62"/>
      <c r="D534" s="25" t="s">
        <v>25</v>
      </c>
      <c r="E534" s="29">
        <f>F534+H534+I534+J534</f>
        <v>0</v>
      </c>
      <c r="F534" s="29">
        <v>0</v>
      </c>
      <c r="G534" s="29"/>
      <c r="H534" s="29">
        <v>0</v>
      </c>
      <c r="I534" s="29">
        <v>0</v>
      </c>
      <c r="J534" s="29">
        <v>0</v>
      </c>
      <c r="K534" s="68"/>
      <c r="L534" s="15">
        <f>F534-'[1]Сравнение'!F533</f>
        <v>0</v>
      </c>
    </row>
    <row r="535" spans="1:12" ht="15.75" customHeight="1">
      <c r="A535" s="11">
        <f>B535-'[1]Сравнение'!B534</f>
        <v>0</v>
      </c>
      <c r="B535" s="7" t="s">
        <v>736</v>
      </c>
      <c r="C535" s="62"/>
      <c r="D535" s="25" t="s">
        <v>26</v>
      </c>
      <c r="E535" s="29">
        <f>F535+H535+I535+J535</f>
        <v>0</v>
      </c>
      <c r="F535" s="29">
        <v>0</v>
      </c>
      <c r="G535" s="29"/>
      <c r="H535" s="29">
        <v>0</v>
      </c>
      <c r="I535" s="29">
        <v>0</v>
      </c>
      <c r="J535" s="29">
        <v>0</v>
      </c>
      <c r="K535" s="68"/>
      <c r="L535" s="15">
        <f>F535-'[1]Сравнение'!F534</f>
        <v>0</v>
      </c>
    </row>
    <row r="536" spans="1:12" ht="15.75" customHeight="1">
      <c r="A536" s="11">
        <f>B536-'[1]Сравнение'!B535</f>
        <v>0</v>
      </c>
      <c r="B536" s="21" t="s">
        <v>737</v>
      </c>
      <c r="C536" s="61" t="s">
        <v>738</v>
      </c>
      <c r="D536" s="13" t="s">
        <v>30</v>
      </c>
      <c r="E536" s="23">
        <f>SUM(E537:E540)</f>
        <v>1236</v>
      </c>
      <c r="F536" s="23">
        <f>SUM(F537:F540)</f>
        <v>618</v>
      </c>
      <c r="G536" s="23"/>
      <c r="H536" s="23">
        <f>SUM(H537:H540)</f>
        <v>0</v>
      </c>
      <c r="I536" s="23">
        <f>SUM(I537:I540)</f>
        <v>618</v>
      </c>
      <c r="J536" s="23">
        <f>SUM(J537:J540)</f>
        <v>0</v>
      </c>
      <c r="K536" s="67" t="s">
        <v>739</v>
      </c>
      <c r="L536" s="15">
        <f>F536-'[1]Сравнение'!F535</f>
        <v>0</v>
      </c>
    </row>
    <row r="537" spans="1:12" ht="15.75" customHeight="1">
      <c r="A537" s="11">
        <f>B537-'[1]Сравнение'!B536</f>
        <v>0</v>
      </c>
      <c r="B537" s="7" t="s">
        <v>740</v>
      </c>
      <c r="C537" s="62"/>
      <c r="D537" s="25" t="s">
        <v>22</v>
      </c>
      <c r="E537" s="29">
        <f>F537+H537+I537+J537</f>
        <v>0</v>
      </c>
      <c r="F537" s="29">
        <v>0</v>
      </c>
      <c r="G537" s="29"/>
      <c r="H537" s="29">
        <v>0</v>
      </c>
      <c r="I537" s="29">
        <v>0</v>
      </c>
      <c r="J537" s="29">
        <v>0</v>
      </c>
      <c r="K537" s="68"/>
      <c r="L537" s="15">
        <f>F537-'[1]Сравнение'!F536</f>
        <v>0</v>
      </c>
    </row>
    <row r="538" spans="1:12" ht="15.75" customHeight="1">
      <c r="A538" s="11">
        <f>B538-'[1]Сравнение'!B537</f>
        <v>0</v>
      </c>
      <c r="B538" s="7" t="s">
        <v>741</v>
      </c>
      <c r="C538" s="62"/>
      <c r="D538" s="25" t="s">
        <v>23</v>
      </c>
      <c r="E538" s="29">
        <f>F538+H538+I538+J538</f>
        <v>336</v>
      </c>
      <c r="F538" s="29">
        <v>168</v>
      </c>
      <c r="G538" s="29"/>
      <c r="H538" s="29">
        <v>0</v>
      </c>
      <c r="I538" s="29">
        <v>168</v>
      </c>
      <c r="J538" s="29">
        <v>0</v>
      </c>
      <c r="K538" s="68"/>
      <c r="L538" s="15">
        <f>F538-'[1]Сравнение'!F537</f>
        <v>0</v>
      </c>
    </row>
    <row r="539" spans="1:12" ht="15.75" customHeight="1">
      <c r="A539" s="11">
        <f>B539-'[1]Сравнение'!B538</f>
        <v>0</v>
      </c>
      <c r="B539" s="7" t="s">
        <v>742</v>
      </c>
      <c r="C539" s="62"/>
      <c r="D539" s="25" t="s">
        <v>25</v>
      </c>
      <c r="E539" s="29">
        <f>F539+H539+I539+J539</f>
        <v>900</v>
      </c>
      <c r="F539" s="29">
        <v>450</v>
      </c>
      <c r="G539" s="29"/>
      <c r="H539" s="29">
        <v>0</v>
      </c>
      <c r="I539" s="29">
        <v>450</v>
      </c>
      <c r="J539" s="29">
        <v>0</v>
      </c>
      <c r="K539" s="68"/>
      <c r="L539" s="15">
        <f>F539-'[1]Сравнение'!F538</f>
        <v>0</v>
      </c>
    </row>
    <row r="540" spans="1:12" ht="15.75" customHeight="1">
      <c r="A540" s="11">
        <f>B540-'[1]Сравнение'!B539</f>
        <v>0</v>
      </c>
      <c r="B540" s="21" t="s">
        <v>743</v>
      </c>
      <c r="C540" s="62"/>
      <c r="D540" s="25" t="s">
        <v>26</v>
      </c>
      <c r="E540" s="29">
        <f>F540+H540+I540+J540</f>
        <v>0</v>
      </c>
      <c r="F540" s="29">
        <v>0</v>
      </c>
      <c r="G540" s="29"/>
      <c r="H540" s="29">
        <v>0</v>
      </c>
      <c r="I540" s="29">
        <v>0</v>
      </c>
      <c r="J540" s="29">
        <v>0</v>
      </c>
      <c r="K540" s="68"/>
      <c r="L540" s="15">
        <f>F540-'[1]Сравнение'!F539</f>
        <v>0</v>
      </c>
    </row>
    <row r="541" spans="1:12" ht="15.75" customHeight="1">
      <c r="A541" s="11">
        <f>B541-'[1]Сравнение'!B540</f>
        <v>0</v>
      </c>
      <c r="B541" s="7" t="s">
        <v>744</v>
      </c>
      <c r="C541" s="61" t="s">
        <v>745</v>
      </c>
      <c r="D541" s="13" t="s">
        <v>30</v>
      </c>
      <c r="E541" s="23">
        <f>SUM(E542:E545)</f>
        <v>7300</v>
      </c>
      <c r="F541" s="23">
        <f>SUM(F542:F545)</f>
        <v>3650</v>
      </c>
      <c r="G541" s="23"/>
      <c r="H541" s="23">
        <f>SUM(H542:H545)</f>
        <v>0</v>
      </c>
      <c r="I541" s="23">
        <f>SUM(I542:I545)</f>
        <v>3650</v>
      </c>
      <c r="J541" s="23">
        <f>SUM(J542:J545)</f>
        <v>0</v>
      </c>
      <c r="K541" s="67" t="s">
        <v>746</v>
      </c>
      <c r="L541" s="15">
        <f>F541-'[1]Сравнение'!F540</f>
        <v>0</v>
      </c>
    </row>
    <row r="542" spans="1:12" ht="15.75" customHeight="1">
      <c r="A542" s="11">
        <f>B542-'[1]Сравнение'!B541</f>
        <v>0</v>
      </c>
      <c r="B542" s="7" t="s">
        <v>747</v>
      </c>
      <c r="C542" s="62"/>
      <c r="D542" s="25" t="s">
        <v>22</v>
      </c>
      <c r="E542" s="29">
        <f>F542+H542+I542+J542</f>
        <v>2900</v>
      </c>
      <c r="F542" s="29">
        <v>1450</v>
      </c>
      <c r="G542" s="29"/>
      <c r="H542" s="29">
        <v>0</v>
      </c>
      <c r="I542" s="29">
        <v>1450</v>
      </c>
      <c r="J542" s="29">
        <v>0</v>
      </c>
      <c r="K542" s="68"/>
      <c r="L542" s="15">
        <f>F542-'[1]Сравнение'!F541</f>
        <v>0</v>
      </c>
    </row>
    <row r="543" spans="1:12" ht="15.75" customHeight="1">
      <c r="A543" s="11">
        <f>B543-'[1]Сравнение'!B542</f>
        <v>0</v>
      </c>
      <c r="B543" s="7" t="s">
        <v>748</v>
      </c>
      <c r="C543" s="62"/>
      <c r="D543" s="25" t="s">
        <v>23</v>
      </c>
      <c r="E543" s="29">
        <f>F543+H543+I543+J543</f>
        <v>2200</v>
      </c>
      <c r="F543" s="29">
        <v>1100</v>
      </c>
      <c r="G543" s="29"/>
      <c r="H543" s="29">
        <v>0</v>
      </c>
      <c r="I543" s="29">
        <v>1100</v>
      </c>
      <c r="J543" s="29">
        <v>0</v>
      </c>
      <c r="K543" s="68"/>
      <c r="L543" s="15">
        <f>F543-'[1]Сравнение'!F542</f>
        <v>0</v>
      </c>
    </row>
    <row r="544" spans="1:12" ht="15.75" customHeight="1">
      <c r="A544" s="11">
        <f>B544-'[1]Сравнение'!B543</f>
        <v>0</v>
      </c>
      <c r="B544" s="21" t="s">
        <v>749</v>
      </c>
      <c r="C544" s="62"/>
      <c r="D544" s="25" t="s">
        <v>25</v>
      </c>
      <c r="E544" s="29">
        <f>F544+H544+I544+J544</f>
        <v>2200</v>
      </c>
      <c r="F544" s="29">
        <v>1100</v>
      </c>
      <c r="G544" s="29"/>
      <c r="H544" s="29">
        <v>0</v>
      </c>
      <c r="I544" s="29">
        <v>1100</v>
      </c>
      <c r="J544" s="29">
        <v>0</v>
      </c>
      <c r="K544" s="68"/>
      <c r="L544" s="15">
        <f>F544-'[1]Сравнение'!F543</f>
        <v>0</v>
      </c>
    </row>
    <row r="545" spans="1:12" ht="15.75" customHeight="1">
      <c r="A545" s="11">
        <f>B545-'[1]Сравнение'!B544</f>
        <v>0</v>
      </c>
      <c r="B545" s="7" t="s">
        <v>750</v>
      </c>
      <c r="C545" s="62"/>
      <c r="D545" s="25" t="s">
        <v>26</v>
      </c>
      <c r="E545" s="29">
        <f>F545+H545+I545+J545</f>
        <v>0</v>
      </c>
      <c r="F545" s="29">
        <v>0</v>
      </c>
      <c r="G545" s="29"/>
      <c r="H545" s="29">
        <v>0</v>
      </c>
      <c r="I545" s="29">
        <v>0</v>
      </c>
      <c r="J545" s="29">
        <v>0</v>
      </c>
      <c r="K545" s="68"/>
      <c r="L545" s="15">
        <f>F545-'[1]Сравнение'!F544</f>
        <v>0</v>
      </c>
    </row>
    <row r="546" spans="1:12" ht="15.75" customHeight="1">
      <c r="A546" s="11">
        <f>B546-'[1]Сравнение'!B545</f>
        <v>0</v>
      </c>
      <c r="B546" s="7" t="s">
        <v>751</v>
      </c>
      <c r="C546" s="61" t="s">
        <v>752</v>
      </c>
      <c r="D546" s="13" t="s">
        <v>30</v>
      </c>
      <c r="E546" s="23">
        <f>SUM(E547:E550)</f>
        <v>2728</v>
      </c>
      <c r="F546" s="23">
        <f>SUM(F547:F550)</f>
        <v>1364</v>
      </c>
      <c r="G546" s="23"/>
      <c r="H546" s="23">
        <f>SUM(H547:H550)</f>
        <v>0</v>
      </c>
      <c r="I546" s="23">
        <f>SUM(I547:I550)</f>
        <v>1364</v>
      </c>
      <c r="J546" s="23">
        <f>SUM(J547:J550)</f>
        <v>0</v>
      </c>
      <c r="K546" s="67" t="s">
        <v>753</v>
      </c>
      <c r="L546" s="15">
        <f>F546-'[1]Сравнение'!F545</f>
        <v>0</v>
      </c>
    </row>
    <row r="547" spans="1:12" ht="15.75" customHeight="1">
      <c r="A547" s="11">
        <f>B547-'[1]Сравнение'!B546</f>
        <v>0</v>
      </c>
      <c r="B547" s="7" t="s">
        <v>754</v>
      </c>
      <c r="C547" s="62"/>
      <c r="D547" s="25" t="s">
        <v>22</v>
      </c>
      <c r="E547" s="29">
        <f>F547+H547+I547+J547</f>
        <v>2728</v>
      </c>
      <c r="F547" s="29">
        <v>1364</v>
      </c>
      <c r="G547" s="29"/>
      <c r="H547" s="29">
        <v>0</v>
      </c>
      <c r="I547" s="29">
        <v>1364</v>
      </c>
      <c r="J547" s="29">
        <v>0</v>
      </c>
      <c r="K547" s="68"/>
      <c r="L547" s="15">
        <f>F547-'[1]Сравнение'!F546</f>
        <v>0</v>
      </c>
    </row>
    <row r="548" spans="1:12" ht="15.75" customHeight="1">
      <c r="A548" s="11">
        <f>B548-'[1]Сравнение'!B547</f>
        <v>0</v>
      </c>
      <c r="B548" s="21" t="s">
        <v>755</v>
      </c>
      <c r="C548" s="62"/>
      <c r="D548" s="25" t="s">
        <v>23</v>
      </c>
      <c r="E548" s="29">
        <f>F548+H548+I548+J548</f>
        <v>0</v>
      </c>
      <c r="F548" s="29">
        <v>0</v>
      </c>
      <c r="G548" s="29"/>
      <c r="H548" s="29">
        <v>0</v>
      </c>
      <c r="I548" s="29">
        <v>0</v>
      </c>
      <c r="J548" s="29">
        <v>0</v>
      </c>
      <c r="K548" s="68"/>
      <c r="L548" s="15">
        <f>F548-'[1]Сравнение'!F547</f>
        <v>0</v>
      </c>
    </row>
    <row r="549" spans="1:12" ht="15.75" customHeight="1">
      <c r="A549" s="11">
        <f>B549-'[1]Сравнение'!B548</f>
        <v>0</v>
      </c>
      <c r="B549" s="7" t="s">
        <v>756</v>
      </c>
      <c r="C549" s="62"/>
      <c r="D549" s="25" t="s">
        <v>25</v>
      </c>
      <c r="E549" s="29">
        <f>F549+H549+I549+J549</f>
        <v>0</v>
      </c>
      <c r="F549" s="29">
        <v>0</v>
      </c>
      <c r="G549" s="29"/>
      <c r="H549" s="29">
        <v>0</v>
      </c>
      <c r="I549" s="29">
        <v>0</v>
      </c>
      <c r="J549" s="29">
        <v>0</v>
      </c>
      <c r="K549" s="68"/>
      <c r="L549" s="15">
        <f>F549-'[1]Сравнение'!F548</f>
        <v>0</v>
      </c>
    </row>
    <row r="550" spans="1:12" ht="15.75" customHeight="1">
      <c r="A550" s="11">
        <f>B550-'[1]Сравнение'!B549</f>
        <v>0</v>
      </c>
      <c r="B550" s="7" t="s">
        <v>757</v>
      </c>
      <c r="C550" s="62"/>
      <c r="D550" s="25" t="s">
        <v>26</v>
      </c>
      <c r="E550" s="29">
        <f>F550+H550+I550+J550</f>
        <v>0</v>
      </c>
      <c r="F550" s="29">
        <v>0</v>
      </c>
      <c r="G550" s="29"/>
      <c r="H550" s="29">
        <v>0</v>
      </c>
      <c r="I550" s="29">
        <v>0</v>
      </c>
      <c r="J550" s="29">
        <v>0</v>
      </c>
      <c r="K550" s="68"/>
      <c r="L550" s="15">
        <f>F550-'[1]Сравнение'!F549</f>
        <v>0</v>
      </c>
    </row>
    <row r="551" spans="1:12" s="34" customFormat="1" ht="15.75" customHeight="1">
      <c r="A551" s="11">
        <f>B551-'[1]Сравнение'!B550</f>
        <v>0</v>
      </c>
      <c r="B551" s="7" t="s">
        <v>758</v>
      </c>
      <c r="C551" s="61" t="s">
        <v>759</v>
      </c>
      <c r="D551" s="13" t="s">
        <v>30</v>
      </c>
      <c r="E551" s="23">
        <f>SUM(E552:E555)</f>
        <v>92</v>
      </c>
      <c r="F551" s="23">
        <f>SUM(F552:F555)</f>
        <v>46</v>
      </c>
      <c r="G551" s="23"/>
      <c r="H551" s="23">
        <f>SUM(H552:H555)</f>
        <v>0</v>
      </c>
      <c r="I551" s="23">
        <f>SUM(I552:I555)</f>
        <v>46</v>
      </c>
      <c r="J551" s="23">
        <f>SUM(J552:J555)</f>
        <v>0</v>
      </c>
      <c r="K551" s="67" t="s">
        <v>760</v>
      </c>
      <c r="L551" s="15">
        <f>F551-'[1]Сравнение'!F550</f>
        <v>0</v>
      </c>
    </row>
    <row r="552" spans="1:12" s="34" customFormat="1" ht="15.75" customHeight="1">
      <c r="A552" s="11">
        <f>B552-'[1]Сравнение'!B551</f>
        <v>0</v>
      </c>
      <c r="B552" s="21" t="s">
        <v>761</v>
      </c>
      <c r="C552" s="62"/>
      <c r="D552" s="25" t="s">
        <v>22</v>
      </c>
      <c r="E552" s="29">
        <f>F552+H552+I552+J552</f>
        <v>92</v>
      </c>
      <c r="F552" s="29">
        <v>46</v>
      </c>
      <c r="G552" s="29"/>
      <c r="H552" s="29">
        <v>0</v>
      </c>
      <c r="I552" s="29">
        <v>46</v>
      </c>
      <c r="J552" s="29">
        <v>0</v>
      </c>
      <c r="K552" s="68"/>
      <c r="L552" s="15">
        <f>F552-'[1]Сравнение'!F551</f>
        <v>0</v>
      </c>
    </row>
    <row r="553" spans="1:12" s="34" customFormat="1" ht="15.75" customHeight="1">
      <c r="A553" s="11">
        <f>B553-'[1]Сравнение'!B552</f>
        <v>0</v>
      </c>
      <c r="B553" s="7" t="s">
        <v>762</v>
      </c>
      <c r="C553" s="62"/>
      <c r="D553" s="25" t="s">
        <v>23</v>
      </c>
      <c r="E553" s="29">
        <f>F553+H553+I553+J553</f>
        <v>0</v>
      </c>
      <c r="F553" s="29">
        <v>0</v>
      </c>
      <c r="G553" s="29"/>
      <c r="H553" s="29">
        <v>0</v>
      </c>
      <c r="I553" s="29">
        <v>0</v>
      </c>
      <c r="J553" s="29">
        <v>0</v>
      </c>
      <c r="K553" s="68"/>
      <c r="L553" s="15">
        <f>F553-'[1]Сравнение'!F552</f>
        <v>0</v>
      </c>
    </row>
    <row r="554" spans="1:12" s="34" customFormat="1" ht="15.75" customHeight="1">
      <c r="A554" s="11">
        <f>B554-'[1]Сравнение'!B553</f>
        <v>0</v>
      </c>
      <c r="B554" s="7" t="s">
        <v>763</v>
      </c>
      <c r="C554" s="62"/>
      <c r="D554" s="25" t="s">
        <v>25</v>
      </c>
      <c r="E554" s="29">
        <f>F554+H554+I554+J554</f>
        <v>0</v>
      </c>
      <c r="F554" s="29">
        <v>0</v>
      </c>
      <c r="G554" s="29"/>
      <c r="H554" s="29">
        <v>0</v>
      </c>
      <c r="I554" s="29">
        <v>0</v>
      </c>
      <c r="J554" s="29">
        <v>0</v>
      </c>
      <c r="K554" s="68"/>
      <c r="L554" s="15">
        <f>F554-'[1]Сравнение'!F553</f>
        <v>0</v>
      </c>
    </row>
    <row r="555" spans="1:12" s="34" customFormat="1" ht="15.75" customHeight="1">
      <c r="A555" s="11">
        <f>B555-'[1]Сравнение'!B554</f>
        <v>0</v>
      </c>
      <c r="B555" s="7" t="s">
        <v>764</v>
      </c>
      <c r="C555" s="62"/>
      <c r="D555" s="25" t="s">
        <v>26</v>
      </c>
      <c r="E555" s="29">
        <f>F555+H555+I555+J555</f>
        <v>0</v>
      </c>
      <c r="F555" s="29">
        <v>0</v>
      </c>
      <c r="G555" s="29"/>
      <c r="H555" s="29">
        <v>0</v>
      </c>
      <c r="I555" s="29">
        <v>0</v>
      </c>
      <c r="J555" s="29">
        <v>0</v>
      </c>
      <c r="K555" s="68"/>
      <c r="L555" s="15">
        <f>F555-'[1]Сравнение'!F554</f>
        <v>0</v>
      </c>
    </row>
    <row r="556" spans="1:12" ht="15.75" customHeight="1">
      <c r="A556" s="11">
        <f>B556-'[1]Сравнение'!B555</f>
        <v>0</v>
      </c>
      <c r="B556" s="21" t="s">
        <v>765</v>
      </c>
      <c r="C556" s="80" t="s">
        <v>766</v>
      </c>
      <c r="D556" s="13" t="s">
        <v>30</v>
      </c>
      <c r="E556" s="23">
        <f>SUM(E557:E560)</f>
        <v>12820</v>
      </c>
      <c r="F556" s="23">
        <f>SUM(F557:F560)</f>
        <v>3123</v>
      </c>
      <c r="G556" s="23"/>
      <c r="H556" s="23">
        <f>SUM(H557:H560)</f>
        <v>0</v>
      </c>
      <c r="I556" s="23">
        <f>SUM(I557:I560)</f>
        <v>9697</v>
      </c>
      <c r="J556" s="23">
        <f>SUM(J557:J560)</f>
        <v>0</v>
      </c>
      <c r="K556" s="81" t="s">
        <v>767</v>
      </c>
      <c r="L556" s="15">
        <f>F556-'[1]Сравнение'!F555</f>
        <v>0</v>
      </c>
    </row>
    <row r="557" spans="1:12" ht="15.75" customHeight="1">
      <c r="A557" s="11">
        <f>B557-'[1]Сравнение'!B556</f>
        <v>0</v>
      </c>
      <c r="B557" s="7" t="s">
        <v>768</v>
      </c>
      <c r="C557" s="80"/>
      <c r="D557" s="25" t="s">
        <v>22</v>
      </c>
      <c r="E557" s="29">
        <f>F557+H557+I557+J557</f>
        <v>0</v>
      </c>
      <c r="F557" s="29">
        <v>0</v>
      </c>
      <c r="G557" s="29"/>
      <c r="H557" s="29">
        <v>0</v>
      </c>
      <c r="I557" s="29">
        <v>0</v>
      </c>
      <c r="J557" s="29">
        <v>0</v>
      </c>
      <c r="K557" s="81"/>
      <c r="L557" s="15">
        <f>F557-'[1]Сравнение'!F556</f>
        <v>0</v>
      </c>
    </row>
    <row r="558" spans="1:12" ht="15.75" customHeight="1">
      <c r="A558" s="11">
        <f>B558-'[1]Сравнение'!B557</f>
        <v>0</v>
      </c>
      <c r="B558" s="7" t="s">
        <v>769</v>
      </c>
      <c r="C558" s="80"/>
      <c r="D558" s="25" t="s">
        <v>23</v>
      </c>
      <c r="E558" s="29">
        <f>F558+H558+I558+J558</f>
        <v>7820</v>
      </c>
      <c r="F558" s="29">
        <v>2197</v>
      </c>
      <c r="G558" s="29"/>
      <c r="H558" s="29">
        <v>0</v>
      </c>
      <c r="I558" s="29">
        <v>5623</v>
      </c>
      <c r="J558" s="29">
        <v>0</v>
      </c>
      <c r="K558" s="81"/>
      <c r="L558" s="15">
        <f>F558-'[1]Сравнение'!F557</f>
        <v>0</v>
      </c>
    </row>
    <row r="559" spans="1:12" ht="15.75" customHeight="1">
      <c r="A559" s="11">
        <f>B559-'[1]Сравнение'!B558</f>
        <v>0</v>
      </c>
      <c r="B559" s="7" t="s">
        <v>770</v>
      </c>
      <c r="C559" s="80"/>
      <c r="D559" s="25" t="s">
        <v>25</v>
      </c>
      <c r="E559" s="29">
        <f>F559+H559+I559+J559</f>
        <v>5000</v>
      </c>
      <c r="F559" s="29">
        <v>926</v>
      </c>
      <c r="G559" s="29"/>
      <c r="H559" s="29">
        <v>0</v>
      </c>
      <c r="I559" s="29">
        <v>4074</v>
      </c>
      <c r="J559" s="29">
        <v>0</v>
      </c>
      <c r="K559" s="81"/>
      <c r="L559" s="15">
        <f>F559-'[1]Сравнение'!F558</f>
        <v>0</v>
      </c>
    </row>
    <row r="560" spans="1:12" ht="15.75" customHeight="1">
      <c r="A560" s="11">
        <f>B560-'[1]Сравнение'!B559</f>
        <v>0</v>
      </c>
      <c r="B560" s="21" t="s">
        <v>771</v>
      </c>
      <c r="C560" s="80"/>
      <c r="D560" s="25" t="s">
        <v>26</v>
      </c>
      <c r="E560" s="29">
        <v>0</v>
      </c>
      <c r="F560" s="29">
        <v>0</v>
      </c>
      <c r="G560" s="29"/>
      <c r="H560" s="29">
        <v>0</v>
      </c>
      <c r="I560" s="29">
        <v>0</v>
      </c>
      <c r="J560" s="29">
        <v>0</v>
      </c>
      <c r="K560" s="81"/>
      <c r="L560" s="15">
        <f>F560-'[1]Сравнение'!F559</f>
        <v>0</v>
      </c>
    </row>
    <row r="561" spans="1:12" ht="15.75" customHeight="1">
      <c r="A561" s="11">
        <f>B561-'[1]Сравнение'!B560</f>
        <v>0</v>
      </c>
      <c r="B561" s="7" t="s">
        <v>772</v>
      </c>
      <c r="C561" s="80" t="s">
        <v>773</v>
      </c>
      <c r="D561" s="13" t="s">
        <v>30</v>
      </c>
      <c r="E561" s="23">
        <f>SUM(E562:E565)</f>
        <v>3007</v>
      </c>
      <c r="F561" s="23">
        <f>SUM(F562:F565)</f>
        <v>715</v>
      </c>
      <c r="G561" s="23"/>
      <c r="H561" s="23">
        <f>SUM(H562:H565)</f>
        <v>0</v>
      </c>
      <c r="I561" s="23">
        <f>SUM(I562:I565)</f>
        <v>2292</v>
      </c>
      <c r="J561" s="23">
        <f>SUM(J562:J565)</f>
        <v>0</v>
      </c>
      <c r="K561" s="81" t="s">
        <v>767</v>
      </c>
      <c r="L561" s="15">
        <f>F561-'[1]Сравнение'!F560</f>
        <v>0</v>
      </c>
    </row>
    <row r="562" spans="1:12" ht="15.75" customHeight="1">
      <c r="A562" s="11">
        <f>B562-'[1]Сравнение'!B561</f>
        <v>0</v>
      </c>
      <c r="B562" s="7" t="s">
        <v>774</v>
      </c>
      <c r="C562" s="80"/>
      <c r="D562" s="25" t="s">
        <v>22</v>
      </c>
      <c r="E562" s="29">
        <f>F562+H562+I562+J562</f>
        <v>0</v>
      </c>
      <c r="F562" s="29">
        <v>0</v>
      </c>
      <c r="G562" s="29"/>
      <c r="H562" s="29">
        <v>0</v>
      </c>
      <c r="I562" s="29">
        <v>0</v>
      </c>
      <c r="J562" s="29">
        <v>0</v>
      </c>
      <c r="K562" s="81"/>
      <c r="L562" s="15">
        <f>F562-'[1]Сравнение'!F561</f>
        <v>0</v>
      </c>
    </row>
    <row r="563" spans="1:12" ht="15.75" customHeight="1">
      <c r="A563" s="11">
        <f>B563-'[1]Сравнение'!B562</f>
        <v>0</v>
      </c>
      <c r="B563" s="7" t="s">
        <v>775</v>
      </c>
      <c r="C563" s="80"/>
      <c r="D563" s="25" t="s">
        <v>23</v>
      </c>
      <c r="E563" s="29">
        <f>F563+H563+I563+J563</f>
        <v>1653</v>
      </c>
      <c r="F563" s="29">
        <v>464</v>
      </c>
      <c r="G563" s="29"/>
      <c r="H563" s="29">
        <v>0</v>
      </c>
      <c r="I563" s="29">
        <v>1189</v>
      </c>
      <c r="J563" s="29">
        <v>0</v>
      </c>
      <c r="K563" s="81"/>
      <c r="L563" s="15">
        <f>F563-'[1]Сравнение'!F562</f>
        <v>0</v>
      </c>
    </row>
    <row r="564" spans="1:12" ht="15.75" customHeight="1">
      <c r="A564" s="11">
        <f>B564-'[1]Сравнение'!B563</f>
        <v>0</v>
      </c>
      <c r="B564" s="21" t="s">
        <v>776</v>
      </c>
      <c r="C564" s="80"/>
      <c r="D564" s="25" t="s">
        <v>25</v>
      </c>
      <c r="E564" s="29">
        <f>F564+H564+I564+J564</f>
        <v>1354</v>
      </c>
      <c r="F564" s="29">
        <v>251</v>
      </c>
      <c r="G564" s="29"/>
      <c r="H564" s="29">
        <v>0</v>
      </c>
      <c r="I564" s="29">
        <v>1103</v>
      </c>
      <c r="J564" s="29">
        <v>0</v>
      </c>
      <c r="K564" s="81"/>
      <c r="L564" s="15">
        <f>F564-'[1]Сравнение'!F563</f>
        <v>0</v>
      </c>
    </row>
    <row r="565" spans="1:12" ht="15.75" customHeight="1">
      <c r="A565" s="11">
        <f>B565-'[1]Сравнение'!B564</f>
        <v>0</v>
      </c>
      <c r="B565" s="7" t="s">
        <v>777</v>
      </c>
      <c r="C565" s="80"/>
      <c r="D565" s="25" t="s">
        <v>26</v>
      </c>
      <c r="E565" s="29">
        <f>F565+H565+I565+J565</f>
        <v>0</v>
      </c>
      <c r="F565" s="29">
        <v>0</v>
      </c>
      <c r="G565" s="29"/>
      <c r="H565" s="29">
        <v>0</v>
      </c>
      <c r="I565" s="29">
        <v>0</v>
      </c>
      <c r="J565" s="29">
        <v>0</v>
      </c>
      <c r="K565" s="81"/>
      <c r="L565" s="15">
        <f>F565-'[1]Сравнение'!F564</f>
        <v>0</v>
      </c>
    </row>
    <row r="566" spans="1:12" ht="15.75" customHeight="1">
      <c r="A566" s="11">
        <f>B566-'[1]Сравнение'!B565</f>
        <v>0</v>
      </c>
      <c r="B566" s="7" t="s">
        <v>778</v>
      </c>
      <c r="C566" s="80" t="s">
        <v>779</v>
      </c>
      <c r="D566" s="13" t="s">
        <v>30</v>
      </c>
      <c r="E566" s="23">
        <f>SUM(E567:E570)</f>
        <v>3522</v>
      </c>
      <c r="F566" s="23">
        <f>SUM(F567:F570)</f>
        <v>838</v>
      </c>
      <c r="G566" s="23"/>
      <c r="H566" s="23">
        <f>SUM(H567:H570)</f>
        <v>0</v>
      </c>
      <c r="I566" s="23">
        <f>SUM(I567:I570)</f>
        <v>2684</v>
      </c>
      <c r="J566" s="23">
        <f>SUM(J567:J570)</f>
        <v>0</v>
      </c>
      <c r="K566" s="81" t="s">
        <v>767</v>
      </c>
      <c r="L566" s="15">
        <f>F566-'[1]Сравнение'!F565</f>
        <v>0</v>
      </c>
    </row>
    <row r="567" spans="1:12" ht="15.75" customHeight="1">
      <c r="A567" s="11">
        <f>B567-'[1]Сравнение'!B566</f>
        <v>0</v>
      </c>
      <c r="B567" s="7" t="s">
        <v>780</v>
      </c>
      <c r="C567" s="80"/>
      <c r="D567" s="25" t="s">
        <v>22</v>
      </c>
      <c r="E567" s="29">
        <f>F567+H567+I567+J567</f>
        <v>0</v>
      </c>
      <c r="F567" s="29">
        <v>0</v>
      </c>
      <c r="G567" s="29"/>
      <c r="H567" s="29">
        <v>0</v>
      </c>
      <c r="I567" s="29">
        <v>0</v>
      </c>
      <c r="J567" s="29">
        <v>0</v>
      </c>
      <c r="K567" s="81"/>
      <c r="L567" s="15">
        <f>F567-'[1]Сравнение'!F566</f>
        <v>0</v>
      </c>
    </row>
    <row r="568" spans="1:12" ht="15.75" customHeight="1">
      <c r="A568" s="11">
        <f>B568-'[1]Сравнение'!B567</f>
        <v>0</v>
      </c>
      <c r="B568" s="21" t="s">
        <v>781</v>
      </c>
      <c r="C568" s="80"/>
      <c r="D568" s="25" t="s">
        <v>23</v>
      </c>
      <c r="E568" s="29">
        <f>F568+H568+I568+J568</f>
        <v>1936</v>
      </c>
      <c r="F568" s="29">
        <v>544</v>
      </c>
      <c r="G568" s="29"/>
      <c r="H568" s="29">
        <v>0</v>
      </c>
      <c r="I568" s="29">
        <v>1392</v>
      </c>
      <c r="J568" s="29">
        <v>0</v>
      </c>
      <c r="K568" s="81"/>
      <c r="L568" s="15">
        <f>F568-'[1]Сравнение'!F567</f>
        <v>0</v>
      </c>
    </row>
    <row r="569" spans="1:12" ht="15.75" customHeight="1">
      <c r="A569" s="11">
        <f>B569-'[1]Сравнение'!B568</f>
        <v>0</v>
      </c>
      <c r="B569" s="7" t="s">
        <v>782</v>
      </c>
      <c r="C569" s="80"/>
      <c r="D569" s="25" t="s">
        <v>25</v>
      </c>
      <c r="E569" s="29">
        <f>F569+H569+I569+J569</f>
        <v>1586</v>
      </c>
      <c r="F569" s="29">
        <v>294</v>
      </c>
      <c r="G569" s="29"/>
      <c r="H569" s="29">
        <v>0</v>
      </c>
      <c r="I569" s="29">
        <v>1292</v>
      </c>
      <c r="J569" s="29">
        <v>0</v>
      </c>
      <c r="K569" s="81"/>
      <c r="L569" s="15">
        <f>F569-'[1]Сравнение'!F568</f>
        <v>0</v>
      </c>
    </row>
    <row r="570" spans="1:12" ht="15.75" customHeight="1">
      <c r="A570" s="11">
        <f>B570-'[1]Сравнение'!B569</f>
        <v>0</v>
      </c>
      <c r="B570" s="7" t="s">
        <v>783</v>
      </c>
      <c r="C570" s="80"/>
      <c r="D570" s="25" t="s">
        <v>26</v>
      </c>
      <c r="E570" s="29">
        <f>F570+H570+I570+J570</f>
        <v>0</v>
      </c>
      <c r="F570" s="29">
        <v>0</v>
      </c>
      <c r="G570" s="29"/>
      <c r="H570" s="29">
        <v>0</v>
      </c>
      <c r="I570" s="29">
        <v>0</v>
      </c>
      <c r="J570" s="29">
        <v>0</v>
      </c>
      <c r="K570" s="81"/>
      <c r="L570" s="15">
        <f>F570-'[1]Сравнение'!F569</f>
        <v>0</v>
      </c>
    </row>
    <row r="571" spans="1:12" s="34" customFormat="1" ht="15.75" customHeight="1">
      <c r="A571" s="11">
        <f>B571-'[1]Сравнение'!B570</f>
        <v>0</v>
      </c>
      <c r="B571" s="7" t="s">
        <v>784</v>
      </c>
      <c r="C571" s="62" t="s">
        <v>785</v>
      </c>
      <c r="D571" s="13" t="s">
        <v>30</v>
      </c>
      <c r="E571" s="23">
        <f>SUM(E572:E575)</f>
        <v>1000</v>
      </c>
      <c r="F571" s="23">
        <f>SUM(F572:F575)</f>
        <v>500</v>
      </c>
      <c r="G571" s="23"/>
      <c r="H571" s="23">
        <f>SUM(H572:H575)</f>
        <v>0</v>
      </c>
      <c r="I571" s="23">
        <f>SUM(I572:I575)</f>
        <v>500</v>
      </c>
      <c r="J571" s="23">
        <f>SUM(J572:J575)</f>
        <v>0</v>
      </c>
      <c r="K571" s="68" t="s">
        <v>786</v>
      </c>
      <c r="L571" s="15">
        <f>F571-'[1]Сравнение'!F570</f>
        <v>0</v>
      </c>
    </row>
    <row r="572" spans="1:12" s="34" customFormat="1" ht="15.75" customHeight="1">
      <c r="A572" s="11">
        <f>B572-'[1]Сравнение'!B571</f>
        <v>0</v>
      </c>
      <c r="B572" s="21" t="s">
        <v>787</v>
      </c>
      <c r="C572" s="62"/>
      <c r="D572" s="25" t="s">
        <v>22</v>
      </c>
      <c r="E572" s="29">
        <f>F572+H572+I572+J572</f>
        <v>1000</v>
      </c>
      <c r="F572" s="29">
        <v>500</v>
      </c>
      <c r="G572" s="29"/>
      <c r="H572" s="29">
        <v>0</v>
      </c>
      <c r="I572" s="29">
        <v>500</v>
      </c>
      <c r="J572" s="29">
        <v>0</v>
      </c>
      <c r="K572" s="68"/>
      <c r="L572" s="15">
        <f>F572-'[1]Сравнение'!F571</f>
        <v>0</v>
      </c>
    </row>
    <row r="573" spans="1:12" s="34" customFormat="1" ht="15.75" customHeight="1">
      <c r="A573" s="11">
        <f>B573-'[1]Сравнение'!B572</f>
        <v>0</v>
      </c>
      <c r="B573" s="7" t="s">
        <v>788</v>
      </c>
      <c r="C573" s="62"/>
      <c r="D573" s="25" t="s">
        <v>23</v>
      </c>
      <c r="E573" s="29">
        <f>F573+H573+I573+J573</f>
        <v>0</v>
      </c>
      <c r="F573" s="29">
        <v>0</v>
      </c>
      <c r="G573" s="29"/>
      <c r="H573" s="29">
        <v>0</v>
      </c>
      <c r="I573" s="29">
        <v>0</v>
      </c>
      <c r="J573" s="29">
        <v>0</v>
      </c>
      <c r="K573" s="68"/>
      <c r="L573" s="15">
        <f>F573-'[1]Сравнение'!F572</f>
        <v>0</v>
      </c>
    </row>
    <row r="574" spans="1:12" s="34" customFormat="1" ht="15.75" customHeight="1">
      <c r="A574" s="11">
        <f>B574-'[1]Сравнение'!B573</f>
        <v>0</v>
      </c>
      <c r="B574" s="7" t="s">
        <v>789</v>
      </c>
      <c r="C574" s="62"/>
      <c r="D574" s="25" t="s">
        <v>25</v>
      </c>
      <c r="E574" s="29">
        <f>F574+H574+I574+J574</f>
        <v>0</v>
      </c>
      <c r="F574" s="29">
        <v>0</v>
      </c>
      <c r="G574" s="29"/>
      <c r="H574" s="29">
        <v>0</v>
      </c>
      <c r="I574" s="29">
        <v>0</v>
      </c>
      <c r="J574" s="29">
        <v>0</v>
      </c>
      <c r="K574" s="68"/>
      <c r="L574" s="15">
        <f>F574-'[1]Сравнение'!F573</f>
        <v>0</v>
      </c>
    </row>
    <row r="575" spans="1:12" s="34" customFormat="1" ht="15.75" customHeight="1">
      <c r="A575" s="11">
        <f>B575-'[1]Сравнение'!B574</f>
        <v>0</v>
      </c>
      <c r="B575" s="7" t="s">
        <v>790</v>
      </c>
      <c r="C575" s="62"/>
      <c r="D575" s="25" t="s">
        <v>26</v>
      </c>
      <c r="E575" s="29">
        <f>F575+H575+I575+J575</f>
        <v>0</v>
      </c>
      <c r="F575" s="29">
        <v>0</v>
      </c>
      <c r="G575" s="29"/>
      <c r="H575" s="29">
        <v>0</v>
      </c>
      <c r="I575" s="29">
        <v>0</v>
      </c>
      <c r="J575" s="29">
        <v>0</v>
      </c>
      <c r="K575" s="68"/>
      <c r="L575" s="15">
        <f>F575-'[1]Сравнение'!F574</f>
        <v>0</v>
      </c>
    </row>
    <row r="576" spans="1:12" s="34" customFormat="1" ht="15.75" customHeight="1">
      <c r="A576" s="11">
        <f>B576-'[1]Сравнение'!B575</f>
        <v>0</v>
      </c>
      <c r="B576" s="21" t="s">
        <v>791</v>
      </c>
      <c r="C576" s="61" t="s">
        <v>792</v>
      </c>
      <c r="D576" s="13" t="s">
        <v>30</v>
      </c>
      <c r="E576" s="23">
        <f>SUM(E577:E580)</f>
        <v>2320</v>
      </c>
      <c r="F576" s="23">
        <f>SUM(F577:F580)</f>
        <v>1160</v>
      </c>
      <c r="G576" s="23"/>
      <c r="H576" s="23">
        <f>SUM(H577:H580)</f>
        <v>0</v>
      </c>
      <c r="I576" s="23">
        <f>SUM(I577:I580)</f>
        <v>1160</v>
      </c>
      <c r="J576" s="23">
        <f>SUM(J577:J580)</f>
        <v>0</v>
      </c>
      <c r="K576" s="68"/>
      <c r="L576" s="15">
        <f>F576-'[1]Сравнение'!F575</f>
        <v>0</v>
      </c>
    </row>
    <row r="577" spans="1:12" s="34" customFormat="1" ht="15.75" customHeight="1">
      <c r="A577" s="11">
        <f>B577-'[1]Сравнение'!B576</f>
        <v>0</v>
      </c>
      <c r="B577" s="7" t="s">
        <v>793</v>
      </c>
      <c r="C577" s="62"/>
      <c r="D577" s="25" t="s">
        <v>22</v>
      </c>
      <c r="E577" s="29">
        <f>F577+H577+I577+J577</f>
        <v>2320</v>
      </c>
      <c r="F577" s="29">
        <v>1160</v>
      </c>
      <c r="G577" s="29"/>
      <c r="H577" s="29">
        <v>0</v>
      </c>
      <c r="I577" s="29">
        <v>1160</v>
      </c>
      <c r="J577" s="29">
        <v>0</v>
      </c>
      <c r="K577" s="68"/>
      <c r="L577" s="15">
        <f>F577-'[1]Сравнение'!F576</f>
        <v>0</v>
      </c>
    </row>
    <row r="578" spans="1:12" s="34" customFormat="1" ht="15.75" customHeight="1">
      <c r="A578" s="11">
        <f>B578-'[1]Сравнение'!B577</f>
        <v>0</v>
      </c>
      <c r="B578" s="7" t="s">
        <v>794</v>
      </c>
      <c r="C578" s="62"/>
      <c r="D578" s="25" t="s">
        <v>23</v>
      </c>
      <c r="E578" s="29">
        <f>F578+H578+I578+J578</f>
        <v>0</v>
      </c>
      <c r="F578" s="29">
        <v>0</v>
      </c>
      <c r="G578" s="29"/>
      <c r="H578" s="29">
        <v>0</v>
      </c>
      <c r="I578" s="29">
        <v>0</v>
      </c>
      <c r="J578" s="29">
        <v>0</v>
      </c>
      <c r="K578" s="68"/>
      <c r="L578" s="15">
        <f>F578-'[1]Сравнение'!F577</f>
        <v>0</v>
      </c>
    </row>
    <row r="579" spans="1:12" s="34" customFormat="1" ht="15.75" customHeight="1">
      <c r="A579" s="11">
        <f>B579-'[1]Сравнение'!B578</f>
        <v>0</v>
      </c>
      <c r="B579" s="7" t="s">
        <v>795</v>
      </c>
      <c r="C579" s="62"/>
      <c r="D579" s="25" t="s">
        <v>25</v>
      </c>
      <c r="E579" s="29">
        <f>F579+H579+I579+J579</f>
        <v>0</v>
      </c>
      <c r="F579" s="29">
        <v>0</v>
      </c>
      <c r="G579" s="29"/>
      <c r="H579" s="29">
        <v>0</v>
      </c>
      <c r="I579" s="29">
        <v>0</v>
      </c>
      <c r="J579" s="29">
        <v>0</v>
      </c>
      <c r="K579" s="68"/>
      <c r="L579" s="15">
        <f>F579-'[1]Сравнение'!F578</f>
        <v>0</v>
      </c>
    </row>
    <row r="580" spans="1:12" s="34" customFormat="1" ht="15.75" customHeight="1">
      <c r="A580" s="11">
        <f>B580-'[1]Сравнение'!B579</f>
        <v>0</v>
      </c>
      <c r="B580" s="21" t="s">
        <v>796</v>
      </c>
      <c r="C580" s="62"/>
      <c r="D580" s="25" t="s">
        <v>26</v>
      </c>
      <c r="E580" s="29">
        <f>F580+H580+I580+J580</f>
        <v>0</v>
      </c>
      <c r="F580" s="29">
        <v>0</v>
      </c>
      <c r="G580" s="29"/>
      <c r="H580" s="29">
        <v>0</v>
      </c>
      <c r="I580" s="29">
        <v>0</v>
      </c>
      <c r="J580" s="29">
        <v>0</v>
      </c>
      <c r="K580" s="69"/>
      <c r="L580" s="15">
        <f>F580-'[1]Сравнение'!F579</f>
        <v>0</v>
      </c>
    </row>
    <row r="581" spans="1:12" s="34" customFormat="1" ht="15.75" customHeight="1">
      <c r="A581" s="11">
        <f>B581-'[1]Сравнение'!B580</f>
        <v>0</v>
      </c>
      <c r="B581" s="7" t="s">
        <v>797</v>
      </c>
      <c r="C581" s="61" t="s">
        <v>798</v>
      </c>
      <c r="D581" s="13" t="s">
        <v>30</v>
      </c>
      <c r="E581" s="23">
        <f>SUM(E582:E585)</f>
        <v>650</v>
      </c>
      <c r="F581" s="23">
        <f>SUM(F582:F585)</f>
        <v>325</v>
      </c>
      <c r="G581" s="23"/>
      <c r="H581" s="23">
        <f>SUM(H582:H585)</f>
        <v>0</v>
      </c>
      <c r="I581" s="23">
        <f>SUM(I582:I585)</f>
        <v>325</v>
      </c>
      <c r="J581" s="23">
        <f>SUM(J582:J585)</f>
        <v>0</v>
      </c>
      <c r="K581" s="67" t="s">
        <v>799</v>
      </c>
      <c r="L581" s="15">
        <f>F581-'[1]Сравнение'!F580</f>
        <v>0</v>
      </c>
    </row>
    <row r="582" spans="1:12" s="34" customFormat="1" ht="15.75" customHeight="1">
      <c r="A582" s="11">
        <f>B582-'[1]Сравнение'!B581</f>
        <v>0</v>
      </c>
      <c r="B582" s="7" t="s">
        <v>800</v>
      </c>
      <c r="C582" s="62"/>
      <c r="D582" s="25" t="s">
        <v>22</v>
      </c>
      <c r="E582" s="29">
        <f>F582+H582+I582+J582</f>
        <v>650</v>
      </c>
      <c r="F582" s="29">
        <v>325</v>
      </c>
      <c r="G582" s="29"/>
      <c r="H582" s="29">
        <v>0</v>
      </c>
      <c r="I582" s="29">
        <v>325</v>
      </c>
      <c r="J582" s="29">
        <v>0</v>
      </c>
      <c r="K582" s="68"/>
      <c r="L582" s="15">
        <f>F582-'[1]Сравнение'!F581</f>
        <v>0</v>
      </c>
    </row>
    <row r="583" spans="1:12" s="34" customFormat="1" ht="15.75" customHeight="1">
      <c r="A583" s="11">
        <f>B583-'[1]Сравнение'!B582</f>
        <v>0</v>
      </c>
      <c r="B583" s="7" t="s">
        <v>801</v>
      </c>
      <c r="C583" s="62"/>
      <c r="D583" s="25" t="s">
        <v>23</v>
      </c>
      <c r="E583" s="29">
        <f>F583+H583+I583+J583</f>
        <v>0</v>
      </c>
      <c r="F583" s="29">
        <v>0</v>
      </c>
      <c r="G583" s="29"/>
      <c r="H583" s="29">
        <v>0</v>
      </c>
      <c r="I583" s="29">
        <v>0</v>
      </c>
      <c r="J583" s="29">
        <v>0</v>
      </c>
      <c r="K583" s="68"/>
      <c r="L583" s="15">
        <f>F583-'[1]Сравнение'!F582</f>
        <v>0</v>
      </c>
    </row>
    <row r="584" spans="1:12" s="34" customFormat="1" ht="15.75" customHeight="1">
      <c r="A584" s="11">
        <f>B584-'[1]Сравнение'!B583</f>
        <v>0</v>
      </c>
      <c r="B584" s="21" t="s">
        <v>802</v>
      </c>
      <c r="C584" s="62"/>
      <c r="D584" s="25" t="s">
        <v>25</v>
      </c>
      <c r="E584" s="29">
        <f>F584+H584+I584+J584</f>
        <v>0</v>
      </c>
      <c r="F584" s="29">
        <v>0</v>
      </c>
      <c r="G584" s="29"/>
      <c r="H584" s="29">
        <v>0</v>
      </c>
      <c r="I584" s="29">
        <v>0</v>
      </c>
      <c r="J584" s="29">
        <v>0</v>
      </c>
      <c r="K584" s="68"/>
      <c r="L584" s="15">
        <f>F584-'[1]Сравнение'!F583</f>
        <v>0</v>
      </c>
    </row>
    <row r="585" spans="1:12" s="34" customFormat="1" ht="15.75" customHeight="1">
      <c r="A585" s="11">
        <f>B585-'[1]Сравнение'!B584</f>
        <v>0</v>
      </c>
      <c r="B585" s="7" t="s">
        <v>803</v>
      </c>
      <c r="C585" s="62"/>
      <c r="D585" s="25" t="s">
        <v>26</v>
      </c>
      <c r="E585" s="29">
        <f>F585+H585+I585+J585</f>
        <v>0</v>
      </c>
      <c r="F585" s="29">
        <v>0</v>
      </c>
      <c r="G585" s="29"/>
      <c r="H585" s="29">
        <v>0</v>
      </c>
      <c r="I585" s="29">
        <v>0</v>
      </c>
      <c r="J585" s="29">
        <v>0</v>
      </c>
      <c r="K585" s="68"/>
      <c r="L585" s="15">
        <f>F585-'[1]Сравнение'!F584</f>
        <v>0</v>
      </c>
    </row>
    <row r="586" spans="1:12" s="34" customFormat="1" ht="15.75" customHeight="1">
      <c r="A586" s="11">
        <f>B586-'[1]Сравнение'!B585</f>
        <v>0</v>
      </c>
      <c r="B586" s="7" t="s">
        <v>804</v>
      </c>
      <c r="C586" s="61" t="s">
        <v>805</v>
      </c>
      <c r="D586" s="13" t="s">
        <v>30</v>
      </c>
      <c r="E586" s="23">
        <f>SUM(E587:E590)</f>
        <v>570</v>
      </c>
      <c r="F586" s="23">
        <f>SUM(F587:F590)</f>
        <v>285</v>
      </c>
      <c r="G586" s="23"/>
      <c r="H586" s="23">
        <f>SUM(H587:H590)</f>
        <v>0</v>
      </c>
      <c r="I586" s="23">
        <f>SUM(I587:I590)</f>
        <v>285</v>
      </c>
      <c r="J586" s="23">
        <f>SUM(J587:J590)</f>
        <v>0</v>
      </c>
      <c r="K586" s="67" t="s">
        <v>806</v>
      </c>
      <c r="L586" s="15">
        <f>F586-'[1]Сравнение'!F585</f>
        <v>0</v>
      </c>
    </row>
    <row r="587" spans="1:12" s="34" customFormat="1" ht="15.75" customHeight="1">
      <c r="A587" s="11">
        <f>B587-'[1]Сравнение'!B586</f>
        <v>0</v>
      </c>
      <c r="B587" s="7" t="s">
        <v>807</v>
      </c>
      <c r="C587" s="62"/>
      <c r="D587" s="25" t="s">
        <v>22</v>
      </c>
      <c r="E587" s="29">
        <f>F587+H587+I587+J587</f>
        <v>570</v>
      </c>
      <c r="F587" s="29">
        <v>285</v>
      </c>
      <c r="G587" s="29"/>
      <c r="H587" s="29">
        <v>0</v>
      </c>
      <c r="I587" s="29">
        <v>285</v>
      </c>
      <c r="J587" s="29">
        <v>0</v>
      </c>
      <c r="K587" s="68"/>
      <c r="L587" s="15">
        <f>F587-'[1]Сравнение'!F586</f>
        <v>0</v>
      </c>
    </row>
    <row r="588" spans="1:12" s="34" customFormat="1" ht="15.75" customHeight="1">
      <c r="A588" s="11">
        <f>B588-'[1]Сравнение'!B587</f>
        <v>0</v>
      </c>
      <c r="B588" s="21" t="s">
        <v>808</v>
      </c>
      <c r="C588" s="62"/>
      <c r="D588" s="25" t="s">
        <v>23</v>
      </c>
      <c r="E588" s="29">
        <f>F588+H588+I588+J588</f>
        <v>0</v>
      </c>
      <c r="F588" s="29">
        <v>0</v>
      </c>
      <c r="G588" s="29"/>
      <c r="H588" s="29">
        <v>0</v>
      </c>
      <c r="I588" s="29">
        <v>0</v>
      </c>
      <c r="J588" s="29">
        <v>0</v>
      </c>
      <c r="K588" s="68"/>
      <c r="L588" s="15">
        <f>F588-'[1]Сравнение'!F587</f>
        <v>0</v>
      </c>
    </row>
    <row r="589" spans="1:12" s="34" customFormat="1" ht="15.75" customHeight="1">
      <c r="A589" s="11">
        <f>B589-'[1]Сравнение'!B588</f>
        <v>0</v>
      </c>
      <c r="B589" s="7" t="s">
        <v>809</v>
      </c>
      <c r="C589" s="62"/>
      <c r="D589" s="25" t="s">
        <v>25</v>
      </c>
      <c r="E589" s="29">
        <f>F589+H589+I589+J589</f>
        <v>0</v>
      </c>
      <c r="F589" s="29">
        <v>0</v>
      </c>
      <c r="G589" s="29"/>
      <c r="H589" s="29">
        <v>0</v>
      </c>
      <c r="I589" s="29">
        <v>0</v>
      </c>
      <c r="J589" s="29">
        <v>0</v>
      </c>
      <c r="K589" s="68"/>
      <c r="L589" s="15">
        <f>F589-'[1]Сравнение'!F588</f>
        <v>0</v>
      </c>
    </row>
    <row r="590" spans="1:12" s="34" customFormat="1" ht="15.75" customHeight="1">
      <c r="A590" s="11">
        <f>B590-'[1]Сравнение'!B589</f>
        <v>0</v>
      </c>
      <c r="B590" s="7" t="s">
        <v>810</v>
      </c>
      <c r="C590" s="62"/>
      <c r="D590" s="25" t="s">
        <v>26</v>
      </c>
      <c r="E590" s="29">
        <f>F590+H590+I590+J590</f>
        <v>0</v>
      </c>
      <c r="F590" s="29">
        <v>0</v>
      </c>
      <c r="G590" s="29"/>
      <c r="H590" s="29">
        <v>0</v>
      </c>
      <c r="I590" s="29">
        <v>0</v>
      </c>
      <c r="J590" s="29">
        <v>0</v>
      </c>
      <c r="K590" s="68"/>
      <c r="L590" s="15">
        <f>F590-'[1]Сравнение'!F589</f>
        <v>0</v>
      </c>
    </row>
    <row r="591" spans="1:12" s="34" customFormat="1" ht="15.75" customHeight="1">
      <c r="A591" s="11">
        <f>B591-'[1]Сравнение'!B590</f>
        <v>0</v>
      </c>
      <c r="B591" s="7" t="s">
        <v>811</v>
      </c>
      <c r="C591" s="61" t="s">
        <v>812</v>
      </c>
      <c r="D591" s="13" t="s">
        <v>30</v>
      </c>
      <c r="E591" s="23">
        <f>SUM(E592:E595)</f>
        <v>230</v>
      </c>
      <c r="F591" s="23">
        <f>SUM(F592:F595)</f>
        <v>115</v>
      </c>
      <c r="G591" s="23"/>
      <c r="H591" s="23">
        <f>SUM(H592:H595)</f>
        <v>0</v>
      </c>
      <c r="I591" s="23">
        <f>SUM(I592:I595)</f>
        <v>115</v>
      </c>
      <c r="J591" s="23">
        <f>SUM(J592:J595)</f>
        <v>0</v>
      </c>
      <c r="K591" s="67" t="s">
        <v>813</v>
      </c>
      <c r="L591" s="15">
        <f>F591-'[1]Сравнение'!F590</f>
        <v>0</v>
      </c>
    </row>
    <row r="592" spans="1:12" s="34" customFormat="1" ht="15.75" customHeight="1">
      <c r="A592" s="11">
        <f>B592-'[1]Сравнение'!B591</f>
        <v>0</v>
      </c>
      <c r="B592" s="21" t="s">
        <v>814</v>
      </c>
      <c r="C592" s="62"/>
      <c r="D592" s="25" t="s">
        <v>22</v>
      </c>
      <c r="E592" s="29">
        <f>F592+H592+I592+J592</f>
        <v>230</v>
      </c>
      <c r="F592" s="29">
        <v>115</v>
      </c>
      <c r="G592" s="29"/>
      <c r="H592" s="29">
        <v>0</v>
      </c>
      <c r="I592" s="29">
        <v>115</v>
      </c>
      <c r="J592" s="29">
        <v>0</v>
      </c>
      <c r="K592" s="68"/>
      <c r="L592" s="15">
        <f>F592-'[1]Сравнение'!F591</f>
        <v>0</v>
      </c>
    </row>
    <row r="593" spans="1:12" s="34" customFormat="1" ht="15.75" customHeight="1">
      <c r="A593" s="11">
        <f>B593-'[1]Сравнение'!B592</f>
        <v>0</v>
      </c>
      <c r="B593" s="7" t="s">
        <v>815</v>
      </c>
      <c r="C593" s="62"/>
      <c r="D593" s="25" t="s">
        <v>23</v>
      </c>
      <c r="E593" s="29">
        <f>F593+H593+I593+J593</f>
        <v>0</v>
      </c>
      <c r="F593" s="29">
        <v>0</v>
      </c>
      <c r="G593" s="29"/>
      <c r="H593" s="29">
        <v>0</v>
      </c>
      <c r="I593" s="29">
        <v>0</v>
      </c>
      <c r="J593" s="29">
        <v>0</v>
      </c>
      <c r="K593" s="68"/>
      <c r="L593" s="15">
        <f>F593-'[1]Сравнение'!F592</f>
        <v>0</v>
      </c>
    </row>
    <row r="594" spans="1:12" s="34" customFormat="1" ht="15.75" customHeight="1">
      <c r="A594" s="11">
        <f>B594-'[1]Сравнение'!B593</f>
        <v>0</v>
      </c>
      <c r="B594" s="7" t="s">
        <v>816</v>
      </c>
      <c r="C594" s="62"/>
      <c r="D594" s="25" t="s">
        <v>25</v>
      </c>
      <c r="E594" s="29">
        <f>F594+H594+I594+J594</f>
        <v>0</v>
      </c>
      <c r="F594" s="29">
        <v>0</v>
      </c>
      <c r="G594" s="29"/>
      <c r="H594" s="29">
        <v>0</v>
      </c>
      <c r="I594" s="29">
        <v>0</v>
      </c>
      <c r="J594" s="29">
        <v>0</v>
      </c>
      <c r="K594" s="68"/>
      <c r="L594" s="15">
        <f>F594-'[1]Сравнение'!F593</f>
        <v>0</v>
      </c>
    </row>
    <row r="595" spans="1:12" s="34" customFormat="1" ht="15.75" customHeight="1">
      <c r="A595" s="11">
        <f>B595-'[1]Сравнение'!B594</f>
        <v>0</v>
      </c>
      <c r="B595" s="7" t="s">
        <v>817</v>
      </c>
      <c r="C595" s="62"/>
      <c r="D595" s="25" t="s">
        <v>26</v>
      </c>
      <c r="E595" s="29">
        <f>F595+H595+I595+J595</f>
        <v>0</v>
      </c>
      <c r="F595" s="29">
        <v>0</v>
      </c>
      <c r="G595" s="29"/>
      <c r="H595" s="29">
        <v>0</v>
      </c>
      <c r="I595" s="29">
        <v>0</v>
      </c>
      <c r="J595" s="29">
        <v>0</v>
      </c>
      <c r="K595" s="68"/>
      <c r="L595" s="15">
        <f>F595-'[1]Сравнение'!F594</f>
        <v>0</v>
      </c>
    </row>
    <row r="596" spans="1:12" s="34" customFormat="1" ht="15.75" customHeight="1">
      <c r="A596" s="11">
        <f>B596-'[1]Сравнение'!B595</f>
        <v>0</v>
      </c>
      <c r="B596" s="21" t="s">
        <v>818</v>
      </c>
      <c r="C596" s="61" t="s">
        <v>819</v>
      </c>
      <c r="D596" s="13" t="s">
        <v>30</v>
      </c>
      <c r="E596" s="23">
        <f>SUM(E597:E600)</f>
        <v>650</v>
      </c>
      <c r="F596" s="23">
        <f>SUM(F597:F600)</f>
        <v>325</v>
      </c>
      <c r="G596" s="23"/>
      <c r="H596" s="23">
        <f>SUM(H597:H600)</f>
        <v>0</v>
      </c>
      <c r="I596" s="23">
        <f>SUM(I597:I600)</f>
        <v>325</v>
      </c>
      <c r="J596" s="23">
        <f>SUM(J597:J600)</f>
        <v>0</v>
      </c>
      <c r="K596" s="67" t="s">
        <v>820</v>
      </c>
      <c r="L596" s="15">
        <f>F596-'[1]Сравнение'!F595</f>
        <v>0</v>
      </c>
    </row>
    <row r="597" spans="1:12" s="34" customFormat="1" ht="15.75" customHeight="1">
      <c r="A597" s="11">
        <f>B597-'[1]Сравнение'!B596</f>
        <v>0</v>
      </c>
      <c r="B597" s="7" t="s">
        <v>821</v>
      </c>
      <c r="C597" s="62"/>
      <c r="D597" s="25" t="s">
        <v>22</v>
      </c>
      <c r="E597" s="29">
        <f>F597+H597+I597+J597</f>
        <v>650</v>
      </c>
      <c r="F597" s="29">
        <v>325</v>
      </c>
      <c r="G597" s="29"/>
      <c r="H597" s="29">
        <v>0</v>
      </c>
      <c r="I597" s="29">
        <v>325</v>
      </c>
      <c r="J597" s="29">
        <v>0</v>
      </c>
      <c r="K597" s="68"/>
      <c r="L597" s="15">
        <f>F597-'[1]Сравнение'!F596</f>
        <v>0</v>
      </c>
    </row>
    <row r="598" spans="1:12" s="34" customFormat="1" ht="15.75" customHeight="1">
      <c r="A598" s="11">
        <f>B598-'[1]Сравнение'!B597</f>
        <v>0</v>
      </c>
      <c r="B598" s="7" t="s">
        <v>822</v>
      </c>
      <c r="C598" s="62"/>
      <c r="D598" s="25" t="s">
        <v>23</v>
      </c>
      <c r="E598" s="29">
        <f>F598+H598+I598+J598</f>
        <v>0</v>
      </c>
      <c r="F598" s="29">
        <v>0</v>
      </c>
      <c r="G598" s="29"/>
      <c r="H598" s="29">
        <v>0</v>
      </c>
      <c r="I598" s="29">
        <v>0</v>
      </c>
      <c r="J598" s="29">
        <v>0</v>
      </c>
      <c r="K598" s="68"/>
      <c r="L598" s="15">
        <f>F598-'[1]Сравнение'!F597</f>
        <v>0</v>
      </c>
    </row>
    <row r="599" spans="1:12" s="34" customFormat="1" ht="15.75" customHeight="1">
      <c r="A599" s="11">
        <f>B599-'[1]Сравнение'!B598</f>
        <v>0</v>
      </c>
      <c r="B599" s="7" t="s">
        <v>823</v>
      </c>
      <c r="C599" s="62"/>
      <c r="D599" s="25" t="s">
        <v>25</v>
      </c>
      <c r="E599" s="29">
        <f>F599+H599+I599+J599</f>
        <v>0</v>
      </c>
      <c r="F599" s="29">
        <v>0</v>
      </c>
      <c r="G599" s="29"/>
      <c r="H599" s="29">
        <v>0</v>
      </c>
      <c r="I599" s="29">
        <v>0</v>
      </c>
      <c r="J599" s="29">
        <v>0</v>
      </c>
      <c r="K599" s="68"/>
      <c r="L599" s="15">
        <f>F599-'[1]Сравнение'!F598</f>
        <v>0</v>
      </c>
    </row>
    <row r="600" spans="1:12" s="34" customFormat="1" ht="15.75" customHeight="1">
      <c r="A600" s="11">
        <f>B600-'[1]Сравнение'!B599</f>
        <v>0</v>
      </c>
      <c r="B600" s="21" t="s">
        <v>824</v>
      </c>
      <c r="C600" s="62"/>
      <c r="D600" s="25" t="s">
        <v>26</v>
      </c>
      <c r="E600" s="29">
        <f>F600+H600+I600+J600</f>
        <v>0</v>
      </c>
      <c r="F600" s="29">
        <v>0</v>
      </c>
      <c r="G600" s="29"/>
      <c r="H600" s="29">
        <v>0</v>
      </c>
      <c r="I600" s="29">
        <v>0</v>
      </c>
      <c r="J600" s="29">
        <v>0</v>
      </c>
      <c r="K600" s="68"/>
      <c r="L600" s="15">
        <f>F600-'[1]Сравнение'!F599</f>
        <v>0</v>
      </c>
    </row>
    <row r="601" spans="1:12" s="34" customFormat="1" ht="15.75" customHeight="1">
      <c r="A601" s="11">
        <f>B601-'[1]Сравнение'!B600</f>
        <v>0</v>
      </c>
      <c r="B601" s="7" t="s">
        <v>825</v>
      </c>
      <c r="C601" s="61" t="s">
        <v>826</v>
      </c>
      <c r="D601" s="13" t="s">
        <v>30</v>
      </c>
      <c r="E601" s="23">
        <f>SUM(E602:E605)</f>
        <v>270</v>
      </c>
      <c r="F601" s="23">
        <f>SUM(F602:F605)</f>
        <v>135</v>
      </c>
      <c r="G601" s="23"/>
      <c r="H601" s="23">
        <f>SUM(H602:H605)</f>
        <v>0</v>
      </c>
      <c r="I601" s="23">
        <f>SUM(I602:I605)</f>
        <v>135</v>
      </c>
      <c r="J601" s="23">
        <f>SUM(J602:J605)</f>
        <v>0</v>
      </c>
      <c r="K601" s="67" t="s">
        <v>827</v>
      </c>
      <c r="L601" s="15">
        <f>F601-'[1]Сравнение'!F600</f>
        <v>0</v>
      </c>
    </row>
    <row r="602" spans="1:12" s="34" customFormat="1" ht="15.75" customHeight="1">
      <c r="A602" s="11">
        <f>B602-'[1]Сравнение'!B601</f>
        <v>0</v>
      </c>
      <c r="B602" s="7" t="s">
        <v>828</v>
      </c>
      <c r="C602" s="62"/>
      <c r="D602" s="25" t="s">
        <v>22</v>
      </c>
      <c r="E602" s="29">
        <f>F602+H602+I602+J602</f>
        <v>270</v>
      </c>
      <c r="F602" s="29">
        <v>135</v>
      </c>
      <c r="G602" s="29"/>
      <c r="H602" s="29">
        <v>0</v>
      </c>
      <c r="I602" s="29">
        <v>135</v>
      </c>
      <c r="J602" s="29">
        <v>0</v>
      </c>
      <c r="K602" s="68"/>
      <c r="L602" s="15">
        <f>F602-'[1]Сравнение'!F601</f>
        <v>0</v>
      </c>
    </row>
    <row r="603" spans="1:12" s="34" customFormat="1" ht="15.75" customHeight="1">
      <c r="A603" s="11">
        <f>B603-'[1]Сравнение'!B602</f>
        <v>0</v>
      </c>
      <c r="B603" s="7" t="s">
        <v>829</v>
      </c>
      <c r="C603" s="62"/>
      <c r="D603" s="25" t="s">
        <v>23</v>
      </c>
      <c r="E603" s="29">
        <f>F603+H603+I603+J603</f>
        <v>0</v>
      </c>
      <c r="F603" s="29">
        <v>0</v>
      </c>
      <c r="G603" s="29"/>
      <c r="H603" s="29">
        <v>0</v>
      </c>
      <c r="I603" s="29">
        <v>0</v>
      </c>
      <c r="J603" s="29">
        <v>0</v>
      </c>
      <c r="K603" s="68"/>
      <c r="L603" s="15">
        <f>F603-'[1]Сравнение'!F602</f>
        <v>0</v>
      </c>
    </row>
    <row r="604" spans="1:12" s="34" customFormat="1" ht="15.75" customHeight="1">
      <c r="A604" s="11">
        <f>B604-'[1]Сравнение'!B603</f>
        <v>0</v>
      </c>
      <c r="B604" s="21" t="s">
        <v>830</v>
      </c>
      <c r="C604" s="62"/>
      <c r="D604" s="25" t="s">
        <v>25</v>
      </c>
      <c r="E604" s="29">
        <f>F604+H604+I604+J604</f>
        <v>0</v>
      </c>
      <c r="F604" s="29">
        <v>0</v>
      </c>
      <c r="G604" s="29"/>
      <c r="H604" s="29">
        <v>0</v>
      </c>
      <c r="I604" s="29">
        <v>0</v>
      </c>
      <c r="J604" s="29">
        <v>0</v>
      </c>
      <c r="K604" s="68"/>
      <c r="L604" s="15">
        <f>F604-'[1]Сравнение'!F603</f>
        <v>0</v>
      </c>
    </row>
    <row r="605" spans="1:12" s="34" customFormat="1" ht="15.75" customHeight="1">
      <c r="A605" s="11">
        <f>B605-'[1]Сравнение'!B604</f>
        <v>0</v>
      </c>
      <c r="B605" s="7" t="s">
        <v>831</v>
      </c>
      <c r="C605" s="62"/>
      <c r="D605" s="25" t="s">
        <v>26</v>
      </c>
      <c r="E605" s="29">
        <f>F605+H605+I605+J605</f>
        <v>0</v>
      </c>
      <c r="F605" s="29">
        <v>0</v>
      </c>
      <c r="G605" s="29"/>
      <c r="H605" s="29">
        <v>0</v>
      </c>
      <c r="I605" s="29">
        <v>0</v>
      </c>
      <c r="J605" s="29">
        <v>0</v>
      </c>
      <c r="K605" s="68"/>
      <c r="L605" s="15">
        <f>F605-'[1]Сравнение'!F604</f>
        <v>0</v>
      </c>
    </row>
    <row r="606" spans="1:12" s="34" customFormat="1" ht="15.75" customHeight="1">
      <c r="A606" s="11">
        <f>B606-'[1]Сравнение'!B605</f>
        <v>0</v>
      </c>
      <c r="B606" s="7" t="s">
        <v>832</v>
      </c>
      <c r="C606" s="61" t="s">
        <v>833</v>
      </c>
      <c r="D606" s="13" t="s">
        <v>30</v>
      </c>
      <c r="E606" s="23">
        <f>SUM(E607:E610)</f>
        <v>866</v>
      </c>
      <c r="F606" s="23">
        <f>SUM(F607:F610)</f>
        <v>433</v>
      </c>
      <c r="G606" s="23"/>
      <c r="H606" s="23">
        <f>SUM(H607:H610)</f>
        <v>0</v>
      </c>
      <c r="I606" s="23">
        <f>SUM(I607:I610)</f>
        <v>433</v>
      </c>
      <c r="J606" s="23">
        <f>SUM(J607:J610)</f>
        <v>0</v>
      </c>
      <c r="K606" s="67" t="s">
        <v>834</v>
      </c>
      <c r="L606" s="15">
        <f>F606-'[1]Сравнение'!F605</f>
        <v>0</v>
      </c>
    </row>
    <row r="607" spans="1:12" s="34" customFormat="1" ht="15.75" customHeight="1">
      <c r="A607" s="11">
        <f>B607-'[1]Сравнение'!B606</f>
        <v>0</v>
      </c>
      <c r="B607" s="7" t="s">
        <v>835</v>
      </c>
      <c r="C607" s="62"/>
      <c r="D607" s="25" t="s">
        <v>22</v>
      </c>
      <c r="E607" s="29">
        <f>F607+H607+I607+J607</f>
        <v>866</v>
      </c>
      <c r="F607" s="29">
        <v>433</v>
      </c>
      <c r="G607" s="29"/>
      <c r="H607" s="29">
        <v>0</v>
      </c>
      <c r="I607" s="29">
        <v>433</v>
      </c>
      <c r="J607" s="29">
        <v>0</v>
      </c>
      <c r="K607" s="68"/>
      <c r="L607" s="15">
        <f>F607-'[1]Сравнение'!F606</f>
        <v>0</v>
      </c>
    </row>
    <row r="608" spans="1:12" s="34" customFormat="1" ht="15.75" customHeight="1">
      <c r="A608" s="11">
        <f>B608-'[1]Сравнение'!B607</f>
        <v>0</v>
      </c>
      <c r="B608" s="21" t="s">
        <v>836</v>
      </c>
      <c r="C608" s="62"/>
      <c r="D608" s="25" t="s">
        <v>23</v>
      </c>
      <c r="E608" s="29">
        <f>F608+H608+I608+J608</f>
        <v>0</v>
      </c>
      <c r="F608" s="29">
        <v>0</v>
      </c>
      <c r="G608" s="29"/>
      <c r="H608" s="29">
        <v>0</v>
      </c>
      <c r="I608" s="29">
        <v>0</v>
      </c>
      <c r="J608" s="29">
        <v>0</v>
      </c>
      <c r="K608" s="68"/>
      <c r="L608" s="15">
        <f>F608-'[1]Сравнение'!F607</f>
        <v>0</v>
      </c>
    </row>
    <row r="609" spans="1:12" s="34" customFormat="1" ht="15.75" customHeight="1">
      <c r="A609" s="11">
        <f>B609-'[1]Сравнение'!B608</f>
        <v>0</v>
      </c>
      <c r="B609" s="7" t="s">
        <v>837</v>
      </c>
      <c r="C609" s="62"/>
      <c r="D609" s="25" t="s">
        <v>25</v>
      </c>
      <c r="E609" s="29">
        <f>F609+H609+I609+J609</f>
        <v>0</v>
      </c>
      <c r="F609" s="29">
        <v>0</v>
      </c>
      <c r="G609" s="29"/>
      <c r="H609" s="29">
        <v>0</v>
      </c>
      <c r="I609" s="29">
        <v>0</v>
      </c>
      <c r="J609" s="29">
        <v>0</v>
      </c>
      <c r="K609" s="68"/>
      <c r="L609" s="15">
        <f>F609-'[1]Сравнение'!F608</f>
        <v>0</v>
      </c>
    </row>
    <row r="610" spans="1:12" s="34" customFormat="1" ht="15.75" customHeight="1">
      <c r="A610" s="11">
        <f>B610-'[1]Сравнение'!B609</f>
        <v>0</v>
      </c>
      <c r="B610" s="7" t="s">
        <v>838</v>
      </c>
      <c r="C610" s="62"/>
      <c r="D610" s="25" t="s">
        <v>26</v>
      </c>
      <c r="E610" s="29">
        <f>F610+H610+I610+J610</f>
        <v>0</v>
      </c>
      <c r="F610" s="29">
        <v>0</v>
      </c>
      <c r="G610" s="29"/>
      <c r="H610" s="29">
        <v>0</v>
      </c>
      <c r="I610" s="29">
        <v>0</v>
      </c>
      <c r="J610" s="29">
        <v>0</v>
      </c>
      <c r="K610" s="68"/>
      <c r="L610" s="15">
        <f>F610-'[1]Сравнение'!F609</f>
        <v>0</v>
      </c>
    </row>
    <row r="611" spans="1:12" s="34" customFormat="1" ht="15.75" customHeight="1">
      <c r="A611" s="11">
        <f>B611-'[1]Сравнение'!B610</f>
        <v>0</v>
      </c>
      <c r="B611" s="7" t="s">
        <v>839</v>
      </c>
      <c r="C611" s="61" t="s">
        <v>840</v>
      </c>
      <c r="D611" s="13" t="s">
        <v>30</v>
      </c>
      <c r="E611" s="23">
        <f>SUM(E612:E615)</f>
        <v>250</v>
      </c>
      <c r="F611" s="23">
        <f>SUM(F612:F615)</f>
        <v>125</v>
      </c>
      <c r="G611" s="23"/>
      <c r="H611" s="23">
        <f>SUM(H612:H615)</f>
        <v>0</v>
      </c>
      <c r="I611" s="23">
        <f>SUM(I612:I615)</f>
        <v>125</v>
      </c>
      <c r="J611" s="23">
        <f>SUM(J612:J615)</f>
        <v>0</v>
      </c>
      <c r="K611" s="67" t="s">
        <v>841</v>
      </c>
      <c r="L611" s="15">
        <f>F611-'[1]Сравнение'!F610</f>
        <v>0</v>
      </c>
    </row>
    <row r="612" spans="1:12" s="34" customFormat="1" ht="15.75" customHeight="1">
      <c r="A612" s="11">
        <f>B612-'[1]Сравнение'!B611</f>
        <v>0</v>
      </c>
      <c r="B612" s="21" t="s">
        <v>842</v>
      </c>
      <c r="C612" s="62"/>
      <c r="D612" s="25" t="s">
        <v>22</v>
      </c>
      <c r="E612" s="29">
        <f>F612+H612+I612+J612</f>
        <v>250</v>
      </c>
      <c r="F612" s="29">
        <v>125</v>
      </c>
      <c r="G612" s="29"/>
      <c r="H612" s="29">
        <v>0</v>
      </c>
      <c r="I612" s="29">
        <v>125</v>
      </c>
      <c r="J612" s="29">
        <v>0</v>
      </c>
      <c r="K612" s="68"/>
      <c r="L612" s="15">
        <f>F612-'[1]Сравнение'!F611</f>
        <v>0</v>
      </c>
    </row>
    <row r="613" spans="1:12" s="34" customFormat="1" ht="15.75" customHeight="1">
      <c r="A613" s="11">
        <f>B613-'[1]Сравнение'!B612</f>
        <v>0</v>
      </c>
      <c r="B613" s="7" t="s">
        <v>843</v>
      </c>
      <c r="C613" s="62"/>
      <c r="D613" s="25" t="s">
        <v>23</v>
      </c>
      <c r="E613" s="29">
        <f>F613+H613+I613+J613</f>
        <v>0</v>
      </c>
      <c r="F613" s="29">
        <v>0</v>
      </c>
      <c r="G613" s="29"/>
      <c r="H613" s="29">
        <v>0</v>
      </c>
      <c r="I613" s="29">
        <v>0</v>
      </c>
      <c r="J613" s="29">
        <v>0</v>
      </c>
      <c r="K613" s="68"/>
      <c r="L613" s="15">
        <f>F613-'[1]Сравнение'!F612</f>
        <v>0</v>
      </c>
    </row>
    <row r="614" spans="1:12" s="34" customFormat="1" ht="15.75" customHeight="1">
      <c r="A614" s="11">
        <f>B614-'[1]Сравнение'!B613</f>
        <v>0</v>
      </c>
      <c r="B614" s="7" t="s">
        <v>844</v>
      </c>
      <c r="C614" s="62"/>
      <c r="D614" s="25" t="s">
        <v>25</v>
      </c>
      <c r="E614" s="29">
        <f>F614+H614+I614+J614</f>
        <v>0</v>
      </c>
      <c r="F614" s="29">
        <v>0</v>
      </c>
      <c r="G614" s="29"/>
      <c r="H614" s="29">
        <v>0</v>
      </c>
      <c r="I614" s="29">
        <v>0</v>
      </c>
      <c r="J614" s="29">
        <v>0</v>
      </c>
      <c r="K614" s="68"/>
      <c r="L614" s="15">
        <f>F614-'[1]Сравнение'!F613</f>
        <v>0</v>
      </c>
    </row>
    <row r="615" spans="1:12" s="34" customFormat="1" ht="15.75" customHeight="1">
      <c r="A615" s="11">
        <f>B615-'[1]Сравнение'!B614</f>
        <v>0</v>
      </c>
      <c r="B615" s="7" t="s">
        <v>845</v>
      </c>
      <c r="C615" s="62"/>
      <c r="D615" s="25" t="s">
        <v>26</v>
      </c>
      <c r="E615" s="29">
        <f>F615+H615+I615+J615</f>
        <v>0</v>
      </c>
      <c r="F615" s="29">
        <v>0</v>
      </c>
      <c r="G615" s="29"/>
      <c r="H615" s="29">
        <v>0</v>
      </c>
      <c r="I615" s="29">
        <v>0</v>
      </c>
      <c r="J615" s="29">
        <v>0</v>
      </c>
      <c r="K615" s="68"/>
      <c r="L615" s="15">
        <f>F615-'[1]Сравнение'!F614</f>
        <v>0</v>
      </c>
    </row>
    <row r="616" spans="1:12" s="34" customFormat="1" ht="20.25" customHeight="1">
      <c r="A616" s="11">
        <f>B616-'[1]Сравнение'!B615</f>
        <v>0</v>
      </c>
      <c r="B616" s="21" t="s">
        <v>846</v>
      </c>
      <c r="C616" s="61" t="s">
        <v>847</v>
      </c>
      <c r="D616" s="13" t="s">
        <v>30</v>
      </c>
      <c r="E616" s="23">
        <f>SUM(E617:E620)</f>
        <v>626</v>
      </c>
      <c r="F616" s="23">
        <f>SUM(F617:F620)</f>
        <v>313</v>
      </c>
      <c r="G616" s="23"/>
      <c r="H616" s="23">
        <f>SUM(H617:H620)</f>
        <v>0</v>
      </c>
      <c r="I616" s="23">
        <f>SUM(I617:I620)</f>
        <v>313</v>
      </c>
      <c r="J616" s="23">
        <f>SUM(J617:J620)</f>
        <v>0</v>
      </c>
      <c r="K616" s="67" t="s">
        <v>848</v>
      </c>
      <c r="L616" s="15">
        <f>F616-'[1]Сравнение'!F615</f>
        <v>0</v>
      </c>
    </row>
    <row r="617" spans="1:12" s="34" customFormat="1" ht="20.25" customHeight="1">
      <c r="A617" s="11">
        <f>B617-'[1]Сравнение'!B616</f>
        <v>0</v>
      </c>
      <c r="B617" s="7" t="s">
        <v>849</v>
      </c>
      <c r="C617" s="62"/>
      <c r="D617" s="25" t="s">
        <v>22</v>
      </c>
      <c r="E617" s="29">
        <f>F617+H617+I617+J617</f>
        <v>626</v>
      </c>
      <c r="F617" s="29">
        <v>313</v>
      </c>
      <c r="G617" s="29"/>
      <c r="H617" s="29">
        <v>0</v>
      </c>
      <c r="I617" s="29">
        <v>313</v>
      </c>
      <c r="J617" s="29">
        <v>0</v>
      </c>
      <c r="K617" s="68"/>
      <c r="L617" s="15">
        <f>F617-'[1]Сравнение'!F616</f>
        <v>0</v>
      </c>
    </row>
    <row r="618" spans="1:12" s="34" customFormat="1" ht="20.25" customHeight="1">
      <c r="A618" s="11">
        <f>B618-'[1]Сравнение'!B617</f>
        <v>0</v>
      </c>
      <c r="B618" s="7" t="s">
        <v>850</v>
      </c>
      <c r="C618" s="62"/>
      <c r="D618" s="25" t="s">
        <v>23</v>
      </c>
      <c r="E618" s="29">
        <f>F618+H618+I618+J618</f>
        <v>0</v>
      </c>
      <c r="F618" s="29">
        <v>0</v>
      </c>
      <c r="G618" s="29"/>
      <c r="H618" s="29">
        <v>0</v>
      </c>
      <c r="I618" s="29">
        <v>0</v>
      </c>
      <c r="J618" s="29">
        <v>0</v>
      </c>
      <c r="K618" s="68"/>
      <c r="L618" s="15">
        <f>F618-'[1]Сравнение'!F617</f>
        <v>0</v>
      </c>
    </row>
    <row r="619" spans="1:12" s="34" customFormat="1" ht="20.25" customHeight="1">
      <c r="A619" s="11">
        <f>B619-'[1]Сравнение'!B618</f>
        <v>0</v>
      </c>
      <c r="B619" s="7" t="s">
        <v>851</v>
      </c>
      <c r="C619" s="62"/>
      <c r="D619" s="25" t="s">
        <v>25</v>
      </c>
      <c r="E619" s="29">
        <f>F619+H619+I619+J619</f>
        <v>0</v>
      </c>
      <c r="F619" s="29">
        <v>0</v>
      </c>
      <c r="G619" s="29"/>
      <c r="H619" s="29">
        <v>0</v>
      </c>
      <c r="I619" s="29">
        <v>0</v>
      </c>
      <c r="J619" s="29">
        <v>0</v>
      </c>
      <c r="K619" s="68"/>
      <c r="L619" s="15">
        <f>F619-'[1]Сравнение'!F618</f>
        <v>0</v>
      </c>
    </row>
    <row r="620" spans="1:12" s="34" customFormat="1" ht="20.25" customHeight="1">
      <c r="A620" s="11">
        <f>B620-'[1]Сравнение'!B619</f>
        <v>0</v>
      </c>
      <c r="B620" s="21" t="s">
        <v>852</v>
      </c>
      <c r="C620" s="62"/>
      <c r="D620" s="25" t="s">
        <v>26</v>
      </c>
      <c r="E620" s="29">
        <f>F620+H620+I620+J620</f>
        <v>0</v>
      </c>
      <c r="F620" s="29">
        <v>0</v>
      </c>
      <c r="G620" s="29"/>
      <c r="H620" s="29">
        <v>0</v>
      </c>
      <c r="I620" s="29">
        <v>0</v>
      </c>
      <c r="J620" s="29">
        <v>0</v>
      </c>
      <c r="K620" s="68"/>
      <c r="L620" s="15">
        <f>F620-'[1]Сравнение'!F619</f>
        <v>0</v>
      </c>
    </row>
    <row r="621" spans="1:12" s="34" customFormat="1" ht="20.25" customHeight="1">
      <c r="A621" s="11">
        <f>B621-'[1]Сравнение'!B620</f>
        <v>0</v>
      </c>
      <c r="B621" s="7" t="s">
        <v>853</v>
      </c>
      <c r="C621" s="61" t="s">
        <v>854</v>
      </c>
      <c r="D621" s="13" t="s">
        <v>30</v>
      </c>
      <c r="E621" s="23">
        <f>SUM(E622:E625)</f>
        <v>3007</v>
      </c>
      <c r="F621" s="23">
        <f>SUM(F622:F625)</f>
        <v>1143</v>
      </c>
      <c r="G621" s="23"/>
      <c r="H621" s="23">
        <f>SUM(H622:H625)</f>
        <v>0</v>
      </c>
      <c r="I621" s="23">
        <f>SUM(I622:I625)</f>
        <v>1864</v>
      </c>
      <c r="J621" s="23">
        <f>SUM(J622:J625)</f>
        <v>0</v>
      </c>
      <c r="K621" s="67" t="s">
        <v>848</v>
      </c>
      <c r="L621" s="15">
        <f>F621-'[1]Сравнение'!F620</f>
        <v>0</v>
      </c>
    </row>
    <row r="622" spans="1:12" s="34" customFormat="1" ht="20.25" customHeight="1">
      <c r="A622" s="11">
        <f>B622-'[1]Сравнение'!B621</f>
        <v>0</v>
      </c>
      <c r="B622" s="7" t="s">
        <v>855</v>
      </c>
      <c r="C622" s="62"/>
      <c r="D622" s="25" t="s">
        <v>22</v>
      </c>
      <c r="E622" s="29">
        <f>F622+H622+I622+J622</f>
        <v>0</v>
      </c>
      <c r="F622" s="29">
        <v>0</v>
      </c>
      <c r="G622" s="29"/>
      <c r="H622" s="29">
        <v>0</v>
      </c>
      <c r="I622" s="29">
        <v>0</v>
      </c>
      <c r="J622" s="29">
        <v>0</v>
      </c>
      <c r="K622" s="68"/>
      <c r="L622" s="15">
        <f>F622-'[1]Сравнение'!F621</f>
        <v>0</v>
      </c>
    </row>
    <row r="623" spans="1:12" s="34" customFormat="1" ht="20.25" customHeight="1">
      <c r="A623" s="11">
        <f>B623-'[1]Сравнение'!B622</f>
        <v>0</v>
      </c>
      <c r="B623" s="7" t="s">
        <v>856</v>
      </c>
      <c r="C623" s="62"/>
      <c r="D623" s="25" t="s">
        <v>23</v>
      </c>
      <c r="E623" s="29">
        <f>F623+H623+I623+J623</f>
        <v>1653</v>
      </c>
      <c r="F623" s="29">
        <v>652</v>
      </c>
      <c r="G623" s="29"/>
      <c r="H623" s="29">
        <v>0</v>
      </c>
      <c r="I623" s="29">
        <v>1001</v>
      </c>
      <c r="J623" s="29">
        <v>0</v>
      </c>
      <c r="K623" s="68"/>
      <c r="L623" s="15">
        <f>F623-'[1]Сравнение'!F622</f>
        <v>0</v>
      </c>
    </row>
    <row r="624" spans="1:12" s="34" customFormat="1" ht="20.25" customHeight="1">
      <c r="A624" s="11">
        <f>B624-'[1]Сравнение'!B623</f>
        <v>0</v>
      </c>
      <c r="B624" s="21" t="s">
        <v>857</v>
      </c>
      <c r="C624" s="62"/>
      <c r="D624" s="25" t="s">
        <v>25</v>
      </c>
      <c r="E624" s="29">
        <f>F624+H624+I624+J624</f>
        <v>1354</v>
      </c>
      <c r="F624" s="29">
        <v>491</v>
      </c>
      <c r="G624" s="29"/>
      <c r="H624" s="29">
        <v>0</v>
      </c>
      <c r="I624" s="29">
        <v>863</v>
      </c>
      <c r="J624" s="29">
        <v>0</v>
      </c>
      <c r="K624" s="68"/>
      <c r="L624" s="15">
        <f>F624-'[1]Сравнение'!F623</f>
        <v>0</v>
      </c>
    </row>
    <row r="625" spans="1:12" s="34" customFormat="1" ht="20.25" customHeight="1">
      <c r="A625" s="11">
        <f>B625-'[1]Сравнение'!B624</f>
        <v>0</v>
      </c>
      <c r="B625" s="7" t="s">
        <v>858</v>
      </c>
      <c r="C625" s="62"/>
      <c r="D625" s="25" t="s">
        <v>26</v>
      </c>
      <c r="E625" s="29">
        <f>F625+H625+I625+J625</f>
        <v>0</v>
      </c>
      <c r="F625" s="29">
        <v>0</v>
      </c>
      <c r="G625" s="29"/>
      <c r="H625" s="29">
        <v>0</v>
      </c>
      <c r="I625" s="29">
        <v>0</v>
      </c>
      <c r="J625" s="29">
        <v>0</v>
      </c>
      <c r="K625" s="68"/>
      <c r="L625" s="15">
        <f>F625-'[1]Сравнение'!F624</f>
        <v>0</v>
      </c>
    </row>
    <row r="626" spans="1:12" s="34" customFormat="1" ht="20.25" customHeight="1">
      <c r="A626" s="11">
        <f>B626-'[1]Сравнение'!B625</f>
        <v>0</v>
      </c>
      <c r="B626" s="7" t="s">
        <v>859</v>
      </c>
      <c r="C626" s="61" t="s">
        <v>860</v>
      </c>
      <c r="D626" s="13" t="s">
        <v>30</v>
      </c>
      <c r="E626" s="23">
        <f>SUM(E627:E630)</f>
        <v>1304</v>
      </c>
      <c r="F626" s="23">
        <f>SUM(F627:F630)</f>
        <v>496</v>
      </c>
      <c r="G626" s="23"/>
      <c r="H626" s="23">
        <f>SUM(H627:H630)</f>
        <v>0</v>
      </c>
      <c r="I626" s="23">
        <f>SUM(I627:I630)</f>
        <v>808</v>
      </c>
      <c r="J626" s="23">
        <f>SUM(J627:J630)</f>
        <v>0</v>
      </c>
      <c r="K626" s="67" t="s">
        <v>861</v>
      </c>
      <c r="L626" s="15">
        <f>F626-'[1]Сравнение'!F625</f>
        <v>0</v>
      </c>
    </row>
    <row r="627" spans="1:12" s="34" customFormat="1" ht="20.25" customHeight="1">
      <c r="A627" s="11">
        <f>B627-'[1]Сравнение'!B626</f>
        <v>0</v>
      </c>
      <c r="B627" s="7" t="s">
        <v>862</v>
      </c>
      <c r="C627" s="62"/>
      <c r="D627" s="25" t="s">
        <v>22</v>
      </c>
      <c r="E627" s="29">
        <f>F627+H627+I627+J627</f>
        <v>0</v>
      </c>
      <c r="F627" s="29">
        <v>0</v>
      </c>
      <c r="G627" s="29"/>
      <c r="H627" s="29">
        <v>0</v>
      </c>
      <c r="I627" s="29">
        <v>0</v>
      </c>
      <c r="J627" s="29">
        <v>0</v>
      </c>
      <c r="K627" s="68"/>
      <c r="L627" s="15">
        <f>F627-'[1]Сравнение'!F626</f>
        <v>0</v>
      </c>
    </row>
    <row r="628" spans="1:12" s="34" customFormat="1" ht="20.25" customHeight="1">
      <c r="A628" s="11">
        <f>B628-'[1]Сравнение'!B627</f>
        <v>0</v>
      </c>
      <c r="B628" s="21" t="s">
        <v>863</v>
      </c>
      <c r="C628" s="62"/>
      <c r="D628" s="25" t="s">
        <v>23</v>
      </c>
      <c r="E628" s="29">
        <f>F628+H628+I628+J628</f>
        <v>717</v>
      </c>
      <c r="F628" s="29">
        <v>283</v>
      </c>
      <c r="G628" s="29"/>
      <c r="H628" s="29">
        <v>0</v>
      </c>
      <c r="I628" s="29">
        <v>434</v>
      </c>
      <c r="J628" s="29">
        <v>0</v>
      </c>
      <c r="K628" s="68"/>
      <c r="L628" s="15">
        <f>F628-'[1]Сравнение'!F627</f>
        <v>0</v>
      </c>
    </row>
    <row r="629" spans="1:12" s="34" customFormat="1" ht="20.25" customHeight="1">
      <c r="A629" s="11">
        <f>B629-'[1]Сравнение'!B628</f>
        <v>0</v>
      </c>
      <c r="B629" s="7" t="s">
        <v>864</v>
      </c>
      <c r="C629" s="62"/>
      <c r="D629" s="25" t="s">
        <v>25</v>
      </c>
      <c r="E629" s="29">
        <f>F629+H629+I629+J629</f>
        <v>587</v>
      </c>
      <c r="F629" s="29">
        <v>213</v>
      </c>
      <c r="G629" s="29"/>
      <c r="H629" s="29">
        <v>0</v>
      </c>
      <c r="I629" s="29">
        <v>374</v>
      </c>
      <c r="J629" s="29">
        <v>0</v>
      </c>
      <c r="K629" s="68"/>
      <c r="L629" s="15">
        <f>F629-'[1]Сравнение'!F628</f>
        <v>0</v>
      </c>
    </row>
    <row r="630" spans="1:12" s="34" customFormat="1" ht="20.25" customHeight="1">
      <c r="A630" s="11">
        <f>B630-'[1]Сравнение'!B629</f>
        <v>0</v>
      </c>
      <c r="B630" s="7" t="s">
        <v>865</v>
      </c>
      <c r="C630" s="62"/>
      <c r="D630" s="25" t="s">
        <v>26</v>
      </c>
      <c r="E630" s="29">
        <f>F630+H630+I630+J630</f>
        <v>0</v>
      </c>
      <c r="F630" s="29">
        <v>0</v>
      </c>
      <c r="G630" s="29"/>
      <c r="H630" s="29">
        <v>0</v>
      </c>
      <c r="I630" s="29">
        <v>0</v>
      </c>
      <c r="J630" s="29">
        <v>0</v>
      </c>
      <c r="K630" s="68"/>
      <c r="L630" s="15">
        <f>F630-'[1]Сравнение'!F629</f>
        <v>0</v>
      </c>
    </row>
    <row r="631" spans="1:12" s="34" customFormat="1" ht="20.25" customHeight="1">
      <c r="A631" s="11">
        <f>B631-'[1]Сравнение'!B630</f>
        <v>0</v>
      </c>
      <c r="B631" s="7" t="s">
        <v>866</v>
      </c>
      <c r="C631" s="61" t="s">
        <v>867</v>
      </c>
      <c r="D631" s="13" t="s">
        <v>30</v>
      </c>
      <c r="E631" s="23">
        <f>SUM(E632:E635)</f>
        <v>1702</v>
      </c>
      <c r="F631" s="23">
        <f>SUM(F632:F635)</f>
        <v>644</v>
      </c>
      <c r="G631" s="23"/>
      <c r="H631" s="23">
        <f>SUM(H632:H635)</f>
        <v>0</v>
      </c>
      <c r="I631" s="23">
        <f>SUM(I632:I635)</f>
        <v>1058</v>
      </c>
      <c r="J631" s="23">
        <f>SUM(J632:J635)</f>
        <v>0</v>
      </c>
      <c r="K631" s="67" t="s">
        <v>868</v>
      </c>
      <c r="L631" s="15">
        <f>F631-'[1]Сравнение'!F630</f>
        <v>0</v>
      </c>
    </row>
    <row r="632" spans="1:12" s="34" customFormat="1" ht="20.25" customHeight="1">
      <c r="A632" s="11">
        <f>B632-'[1]Сравнение'!B631</f>
        <v>0</v>
      </c>
      <c r="B632" s="21" t="s">
        <v>869</v>
      </c>
      <c r="C632" s="62"/>
      <c r="D632" s="25" t="s">
        <v>22</v>
      </c>
      <c r="E632" s="29">
        <f>F632+H632+I632+J632</f>
        <v>0</v>
      </c>
      <c r="F632" s="29">
        <v>0</v>
      </c>
      <c r="G632" s="29"/>
      <c r="H632" s="29">
        <v>0</v>
      </c>
      <c r="I632" s="29">
        <v>0</v>
      </c>
      <c r="J632" s="29">
        <v>0</v>
      </c>
      <c r="K632" s="68"/>
      <c r="L632" s="15">
        <f>F632-'[1]Сравнение'!F631</f>
        <v>0</v>
      </c>
    </row>
    <row r="633" spans="1:12" s="34" customFormat="1" ht="20.25" customHeight="1">
      <c r="A633" s="11">
        <f>B633-'[1]Сравнение'!B632</f>
        <v>0</v>
      </c>
      <c r="B633" s="7" t="s">
        <v>870</v>
      </c>
      <c r="C633" s="62"/>
      <c r="D633" s="25" t="s">
        <v>23</v>
      </c>
      <c r="E633" s="29">
        <f>F633+H633+I633+J633</f>
        <v>832</v>
      </c>
      <c r="F633" s="29">
        <v>328</v>
      </c>
      <c r="G633" s="29"/>
      <c r="H633" s="29">
        <v>0</v>
      </c>
      <c r="I633" s="29">
        <v>504</v>
      </c>
      <c r="J633" s="29">
        <v>0</v>
      </c>
      <c r="K633" s="68"/>
      <c r="L633" s="15">
        <f>F633-'[1]Сравнение'!F632</f>
        <v>0</v>
      </c>
    </row>
    <row r="634" spans="1:12" s="34" customFormat="1" ht="20.25" customHeight="1">
      <c r="A634" s="11">
        <f>B634-'[1]Сравнение'!B633</f>
        <v>0</v>
      </c>
      <c r="B634" s="7" t="s">
        <v>871</v>
      </c>
      <c r="C634" s="62"/>
      <c r="D634" s="25" t="s">
        <v>25</v>
      </c>
      <c r="E634" s="29">
        <f>F634+H634+I634+J634</f>
        <v>870</v>
      </c>
      <c r="F634" s="29">
        <v>316</v>
      </c>
      <c r="G634" s="29"/>
      <c r="H634" s="29">
        <v>0</v>
      </c>
      <c r="I634" s="29">
        <v>554</v>
      </c>
      <c r="J634" s="29">
        <v>0</v>
      </c>
      <c r="K634" s="68"/>
      <c r="L634" s="15">
        <f>F634-'[1]Сравнение'!F633</f>
        <v>0</v>
      </c>
    </row>
    <row r="635" spans="1:12" s="34" customFormat="1" ht="20.25" customHeight="1">
      <c r="A635" s="11">
        <f>B635-'[1]Сравнение'!B634</f>
        <v>0</v>
      </c>
      <c r="B635" s="7" t="s">
        <v>872</v>
      </c>
      <c r="C635" s="62"/>
      <c r="D635" s="25" t="s">
        <v>26</v>
      </c>
      <c r="E635" s="29">
        <f>F635+H635+I635+J635</f>
        <v>0</v>
      </c>
      <c r="F635" s="29">
        <v>0</v>
      </c>
      <c r="G635" s="29"/>
      <c r="H635" s="29">
        <v>0</v>
      </c>
      <c r="I635" s="29">
        <v>0</v>
      </c>
      <c r="J635" s="29">
        <v>0</v>
      </c>
      <c r="K635" s="68"/>
      <c r="L635" s="15">
        <f>F635-'[1]Сравнение'!F634</f>
        <v>0</v>
      </c>
    </row>
    <row r="636" spans="1:12" s="34" customFormat="1" ht="20.25" customHeight="1">
      <c r="A636" s="11">
        <f>B636-'[1]Сравнение'!B635</f>
        <v>0</v>
      </c>
      <c r="B636" s="21" t="s">
        <v>873</v>
      </c>
      <c r="C636" s="61" t="s">
        <v>874</v>
      </c>
      <c r="D636" s="13" t="s">
        <v>30</v>
      </c>
      <c r="E636" s="23">
        <f>SUM(E637:E640)</f>
        <v>1102</v>
      </c>
      <c r="F636" s="23">
        <f>SUM(F637:F640)</f>
        <v>423</v>
      </c>
      <c r="G636" s="23"/>
      <c r="H636" s="23">
        <f>SUM(H637:H640)</f>
        <v>0</v>
      </c>
      <c r="I636" s="23">
        <f>SUM(I637:I640)</f>
        <v>679</v>
      </c>
      <c r="J636" s="23">
        <f>SUM(J637:J640)</f>
        <v>0</v>
      </c>
      <c r="K636" s="67" t="s">
        <v>875</v>
      </c>
      <c r="L636" s="15">
        <f>F636-'[1]Сравнение'!F635</f>
        <v>0</v>
      </c>
    </row>
    <row r="637" spans="1:12" s="34" customFormat="1" ht="20.25" customHeight="1">
      <c r="A637" s="11">
        <f>B637-'[1]Сравнение'!B636</f>
        <v>0</v>
      </c>
      <c r="B637" s="7" t="s">
        <v>876</v>
      </c>
      <c r="C637" s="62"/>
      <c r="D637" s="25" t="s">
        <v>22</v>
      </c>
      <c r="E637" s="29">
        <f>F637+H637+I637+J637</f>
        <v>0</v>
      </c>
      <c r="F637" s="29">
        <v>0</v>
      </c>
      <c r="G637" s="29"/>
      <c r="H637" s="29">
        <v>0</v>
      </c>
      <c r="I637" s="29">
        <v>0</v>
      </c>
      <c r="J637" s="29">
        <v>0</v>
      </c>
      <c r="K637" s="68"/>
      <c r="L637" s="15">
        <f>F637-'[1]Сравнение'!F636</f>
        <v>0</v>
      </c>
    </row>
    <row r="638" spans="1:12" s="34" customFormat="1" ht="20.25" customHeight="1">
      <c r="A638" s="11">
        <f>B638-'[1]Сравнение'!B637</f>
        <v>0</v>
      </c>
      <c r="B638" s="7" t="s">
        <v>877</v>
      </c>
      <c r="C638" s="62"/>
      <c r="D638" s="25" t="s">
        <v>23</v>
      </c>
      <c r="E638" s="29">
        <f>F638+H638+I638+J638</f>
        <v>741</v>
      </c>
      <c r="F638" s="29">
        <v>292</v>
      </c>
      <c r="G638" s="29"/>
      <c r="H638" s="29">
        <v>0</v>
      </c>
      <c r="I638" s="29">
        <v>449</v>
      </c>
      <c r="J638" s="29">
        <v>0</v>
      </c>
      <c r="K638" s="68"/>
      <c r="L638" s="15">
        <f>F638-'[1]Сравнение'!F637</f>
        <v>0</v>
      </c>
    </row>
    <row r="639" spans="1:12" s="34" customFormat="1" ht="20.25" customHeight="1">
      <c r="A639" s="11">
        <f>B639-'[1]Сравнение'!B638</f>
        <v>0</v>
      </c>
      <c r="B639" s="7" t="s">
        <v>878</v>
      </c>
      <c r="C639" s="62"/>
      <c r="D639" s="25" t="s">
        <v>25</v>
      </c>
      <c r="E639" s="29">
        <f>F639+H639+I639+J639</f>
        <v>361</v>
      </c>
      <c r="F639" s="29">
        <v>131</v>
      </c>
      <c r="G639" s="29"/>
      <c r="H639" s="29">
        <v>0</v>
      </c>
      <c r="I639" s="29">
        <v>230</v>
      </c>
      <c r="J639" s="29">
        <v>0</v>
      </c>
      <c r="K639" s="68"/>
      <c r="L639" s="15">
        <f>F639-'[1]Сравнение'!F638</f>
        <v>0</v>
      </c>
    </row>
    <row r="640" spans="1:12" s="34" customFormat="1" ht="20.25" customHeight="1" thickBot="1">
      <c r="A640" s="11">
        <f>B640-'[1]Сравнение'!B639</f>
        <v>0</v>
      </c>
      <c r="B640" s="38" t="s">
        <v>879</v>
      </c>
      <c r="C640" s="62"/>
      <c r="D640" s="31" t="s">
        <v>26</v>
      </c>
      <c r="E640" s="32">
        <f>F640+H640+I640+J640</f>
        <v>0</v>
      </c>
      <c r="F640" s="32">
        <v>0</v>
      </c>
      <c r="G640" s="32"/>
      <c r="H640" s="32">
        <v>0</v>
      </c>
      <c r="I640" s="32">
        <v>0</v>
      </c>
      <c r="J640" s="32">
        <v>0</v>
      </c>
      <c r="K640" s="68"/>
      <c r="L640" s="15">
        <f>F640-'[1]Сравнение'!F639</f>
        <v>0</v>
      </c>
    </row>
    <row r="641" spans="1:12" ht="15.75" customHeight="1" thickBot="1">
      <c r="A641" s="11">
        <f>B641-'[1]Сравнение'!B640</f>
        <v>0</v>
      </c>
      <c r="B641" s="33" t="s">
        <v>880</v>
      </c>
      <c r="C641" s="74" t="s">
        <v>881</v>
      </c>
      <c r="D641" s="75"/>
      <c r="E641" s="75"/>
      <c r="F641" s="75"/>
      <c r="G641" s="75"/>
      <c r="H641" s="75"/>
      <c r="I641" s="75"/>
      <c r="J641" s="75"/>
      <c r="K641" s="75"/>
      <c r="L641" s="15">
        <f>F641-'[1]Сравнение'!F640</f>
        <v>0</v>
      </c>
    </row>
    <row r="642" spans="1:12" s="34" customFormat="1" ht="18" customHeight="1">
      <c r="A642" s="11">
        <f>B642-'[1]Сравнение'!B641</f>
        <v>0</v>
      </c>
      <c r="B642" s="21" t="s">
        <v>882</v>
      </c>
      <c r="C642" s="62" t="s">
        <v>883</v>
      </c>
      <c r="D642" s="22" t="s">
        <v>30</v>
      </c>
      <c r="E642" s="54">
        <f>SUM(E643:E646)</f>
        <v>610000</v>
      </c>
      <c r="F642" s="54">
        <f>SUM(F643:F646)</f>
        <v>0</v>
      </c>
      <c r="G642" s="54"/>
      <c r="H642" s="54">
        <f>SUM(H643:H646)</f>
        <v>600000</v>
      </c>
      <c r="I642" s="54">
        <f>SUM(I643:I646)</f>
        <v>10000</v>
      </c>
      <c r="J642" s="54">
        <f>SUM(J643:J646)</f>
        <v>0</v>
      </c>
      <c r="K642" s="68" t="s">
        <v>884</v>
      </c>
      <c r="L642" s="15">
        <f>F642-'[1]Сравнение'!F641</f>
        <v>0</v>
      </c>
    </row>
    <row r="643" spans="1:12" s="34" customFormat="1" ht="13.5" customHeight="1">
      <c r="A643" s="11">
        <f>B643-'[1]Сравнение'!B642</f>
        <v>0</v>
      </c>
      <c r="B643" s="7" t="s">
        <v>885</v>
      </c>
      <c r="C643" s="62"/>
      <c r="D643" s="25" t="s">
        <v>22</v>
      </c>
      <c r="E643" s="29">
        <f>F643+H643+I643+J643</f>
        <v>310000</v>
      </c>
      <c r="F643" s="29">
        <v>0</v>
      </c>
      <c r="G643" s="29"/>
      <c r="H643" s="29">
        <v>300000</v>
      </c>
      <c r="I643" s="29">
        <v>10000</v>
      </c>
      <c r="J643" s="29">
        <v>0</v>
      </c>
      <c r="K643" s="68"/>
      <c r="L643" s="15">
        <f>F643-'[1]Сравнение'!F642</f>
        <v>0</v>
      </c>
    </row>
    <row r="644" spans="1:12" s="34" customFormat="1" ht="20.25" customHeight="1">
      <c r="A644" s="11">
        <f>B644-'[1]Сравнение'!B643</f>
        <v>0</v>
      </c>
      <c r="B644" s="21" t="s">
        <v>886</v>
      </c>
      <c r="C644" s="62"/>
      <c r="D644" s="25" t="s">
        <v>23</v>
      </c>
      <c r="E644" s="29">
        <f>F644+H644+I644+J644</f>
        <v>300000</v>
      </c>
      <c r="F644" s="29">
        <v>0</v>
      </c>
      <c r="G644" s="29"/>
      <c r="H644" s="29">
        <v>300000</v>
      </c>
      <c r="I644" s="29">
        <v>0</v>
      </c>
      <c r="J644" s="29">
        <v>0</v>
      </c>
      <c r="K644" s="68"/>
      <c r="L644" s="15">
        <f>F644-'[1]Сравнение'!F643</f>
        <v>0</v>
      </c>
    </row>
    <row r="645" spans="1:12" s="34" customFormat="1" ht="20.25" customHeight="1">
      <c r="A645" s="11">
        <f>B645-'[1]Сравнение'!B644</f>
        <v>0</v>
      </c>
      <c r="B645" s="7" t="s">
        <v>887</v>
      </c>
      <c r="C645" s="62"/>
      <c r="D645" s="25" t="s">
        <v>25</v>
      </c>
      <c r="E645" s="29">
        <f>F645+H645+I645+J645</f>
        <v>0</v>
      </c>
      <c r="F645" s="29">
        <v>0</v>
      </c>
      <c r="G645" s="29"/>
      <c r="H645" s="29">
        <v>0</v>
      </c>
      <c r="I645" s="29">
        <v>0</v>
      </c>
      <c r="J645" s="29">
        <v>0</v>
      </c>
      <c r="K645" s="68"/>
      <c r="L645" s="15">
        <f>F645-'[1]Сравнение'!F644</f>
        <v>0</v>
      </c>
    </row>
    <row r="646" spans="1:12" s="34" customFormat="1" ht="20.25" customHeight="1">
      <c r="A646" s="11">
        <f>B646-'[1]Сравнение'!B645</f>
        <v>0</v>
      </c>
      <c r="B646" s="7" t="s">
        <v>888</v>
      </c>
      <c r="C646" s="62"/>
      <c r="D646" s="25" t="s">
        <v>26</v>
      </c>
      <c r="E646" s="29">
        <f>F646+H646+I646+J646</f>
        <v>0</v>
      </c>
      <c r="F646" s="29">
        <v>0</v>
      </c>
      <c r="G646" s="29"/>
      <c r="H646" s="29">
        <v>0</v>
      </c>
      <c r="I646" s="29">
        <v>0</v>
      </c>
      <c r="J646" s="29">
        <v>0</v>
      </c>
      <c r="K646" s="68"/>
      <c r="L646" s="15">
        <f>F646-'[1]Сравнение'!F645</f>
        <v>0</v>
      </c>
    </row>
    <row r="647" spans="1:12" s="34" customFormat="1" ht="15.75" customHeight="1">
      <c r="A647" s="11">
        <f>B647-'[1]Сравнение'!B646</f>
        <v>0</v>
      </c>
      <c r="B647" s="7" t="s">
        <v>889</v>
      </c>
      <c r="C647" s="61" t="s">
        <v>890</v>
      </c>
      <c r="D647" s="13" t="s">
        <v>30</v>
      </c>
      <c r="E647" s="23">
        <f>SUM(E648:E651)</f>
        <v>3000</v>
      </c>
      <c r="F647" s="23">
        <f>SUM(F648:F651)</f>
        <v>1500</v>
      </c>
      <c r="G647" s="23"/>
      <c r="H647" s="23">
        <f>SUM(H648:H651)</f>
        <v>0</v>
      </c>
      <c r="I647" s="23">
        <f>SUM(I648:I651)</f>
        <v>1500</v>
      </c>
      <c r="J647" s="23">
        <f>SUM(J648:J651)</f>
        <v>0</v>
      </c>
      <c r="K647" s="67" t="s">
        <v>891</v>
      </c>
      <c r="L647" s="15">
        <f>F647-'[1]Сравнение'!F646</f>
        <v>0</v>
      </c>
    </row>
    <row r="648" spans="1:12" s="34" customFormat="1" ht="15.75">
      <c r="A648" s="11">
        <f>B648-'[1]Сравнение'!B647</f>
        <v>0</v>
      </c>
      <c r="B648" s="21" t="s">
        <v>892</v>
      </c>
      <c r="C648" s="62"/>
      <c r="D648" s="25" t="s">
        <v>22</v>
      </c>
      <c r="E648" s="29">
        <f>F648+H648+I648+J648</f>
        <v>0</v>
      </c>
      <c r="F648" s="29">
        <v>0</v>
      </c>
      <c r="G648" s="29"/>
      <c r="H648" s="29">
        <v>0</v>
      </c>
      <c r="I648" s="29">
        <v>0</v>
      </c>
      <c r="J648" s="29">
        <v>0</v>
      </c>
      <c r="K648" s="68"/>
      <c r="L648" s="15">
        <f>F648-'[1]Сравнение'!F647</f>
        <v>0</v>
      </c>
    </row>
    <row r="649" spans="1:12" s="34" customFormat="1" ht="15.75">
      <c r="A649" s="11">
        <f>B649-'[1]Сравнение'!B648</f>
        <v>0</v>
      </c>
      <c r="B649" s="7" t="s">
        <v>893</v>
      </c>
      <c r="C649" s="62"/>
      <c r="D649" s="25" t="s">
        <v>23</v>
      </c>
      <c r="E649" s="29">
        <f>F649+H649+I649+J649</f>
        <v>3000</v>
      </c>
      <c r="F649" s="29">
        <v>1500</v>
      </c>
      <c r="G649" s="29"/>
      <c r="H649" s="29">
        <v>0</v>
      </c>
      <c r="I649" s="29">
        <v>1500</v>
      </c>
      <c r="J649" s="29">
        <v>0</v>
      </c>
      <c r="K649" s="68"/>
      <c r="L649" s="15">
        <f>F649-'[1]Сравнение'!F648</f>
        <v>0</v>
      </c>
    </row>
    <row r="650" spans="1:12" s="34" customFormat="1" ht="15.75">
      <c r="A650" s="11">
        <f>B650-'[1]Сравнение'!B649</f>
        <v>0</v>
      </c>
      <c r="B650" s="7" t="s">
        <v>894</v>
      </c>
      <c r="C650" s="62"/>
      <c r="D650" s="25" t="s">
        <v>25</v>
      </c>
      <c r="E650" s="29">
        <f>F650+H650+I650+J650</f>
        <v>0</v>
      </c>
      <c r="F650" s="29">
        <v>0</v>
      </c>
      <c r="G650" s="29"/>
      <c r="H650" s="29">
        <v>0</v>
      </c>
      <c r="I650" s="29">
        <v>0</v>
      </c>
      <c r="J650" s="29">
        <v>0</v>
      </c>
      <c r="K650" s="68"/>
      <c r="L650" s="15">
        <f>F650-'[1]Сравнение'!F649</f>
        <v>0</v>
      </c>
    </row>
    <row r="651" spans="1:12" s="34" customFormat="1" ht="15.75">
      <c r="A651" s="11">
        <f>B651-'[1]Сравнение'!B650</f>
        <v>0</v>
      </c>
      <c r="B651" s="7" t="s">
        <v>895</v>
      </c>
      <c r="C651" s="62"/>
      <c r="D651" s="25" t="s">
        <v>26</v>
      </c>
      <c r="E651" s="29">
        <f>F651+H651+I651+J651</f>
        <v>0</v>
      </c>
      <c r="F651" s="29">
        <v>0</v>
      </c>
      <c r="G651" s="29"/>
      <c r="H651" s="29">
        <v>0</v>
      </c>
      <c r="I651" s="29">
        <v>0</v>
      </c>
      <c r="J651" s="29">
        <v>0</v>
      </c>
      <c r="K651" s="68"/>
      <c r="L651" s="15">
        <f>F651-'[1]Сравнение'!F650</f>
        <v>0</v>
      </c>
    </row>
    <row r="652" spans="1:12" s="34" customFormat="1" ht="15.75">
      <c r="A652" s="11">
        <f>B652-'[1]Сравнение'!B651</f>
        <v>0</v>
      </c>
      <c r="B652" s="21" t="s">
        <v>896</v>
      </c>
      <c r="C652" s="61" t="s">
        <v>897</v>
      </c>
      <c r="D652" s="13" t="s">
        <v>30</v>
      </c>
      <c r="E652" s="23">
        <f>SUM(E653:E656)</f>
        <v>3000</v>
      </c>
      <c r="F652" s="23">
        <f>SUM(F653:F656)</f>
        <v>1500</v>
      </c>
      <c r="G652" s="23"/>
      <c r="H652" s="23">
        <f>SUM(H653:H656)</f>
        <v>0</v>
      </c>
      <c r="I652" s="23">
        <f>SUM(I653:I656)</f>
        <v>1500</v>
      </c>
      <c r="J652" s="23">
        <f>SUM(J653:J656)</f>
        <v>0</v>
      </c>
      <c r="K652" s="67" t="s">
        <v>898</v>
      </c>
      <c r="L652" s="15">
        <f>F652-'[1]Сравнение'!F651</f>
        <v>0</v>
      </c>
    </row>
    <row r="653" spans="1:12" s="34" customFormat="1" ht="15.75">
      <c r="A653" s="11">
        <f>B653-'[1]Сравнение'!B652</f>
        <v>0</v>
      </c>
      <c r="B653" s="7" t="s">
        <v>899</v>
      </c>
      <c r="C653" s="62"/>
      <c r="D653" s="25" t="s">
        <v>22</v>
      </c>
      <c r="E653" s="29">
        <f>F653+H653+I653+J653</f>
        <v>0</v>
      </c>
      <c r="F653" s="29">
        <v>0</v>
      </c>
      <c r="G653" s="29"/>
      <c r="H653" s="29">
        <v>0</v>
      </c>
      <c r="I653" s="29">
        <v>0</v>
      </c>
      <c r="J653" s="29">
        <v>0</v>
      </c>
      <c r="K653" s="68"/>
      <c r="L653" s="15">
        <f>F653-'[1]Сравнение'!F652</f>
        <v>0</v>
      </c>
    </row>
    <row r="654" spans="1:12" s="34" customFormat="1" ht="15.75">
      <c r="A654" s="11">
        <f>B654-'[1]Сравнение'!B653</f>
        <v>0</v>
      </c>
      <c r="B654" s="7" t="s">
        <v>900</v>
      </c>
      <c r="C654" s="62"/>
      <c r="D654" s="25" t="s">
        <v>23</v>
      </c>
      <c r="E654" s="29">
        <f>F654+H654+I654+J654</f>
        <v>0</v>
      </c>
      <c r="F654" s="29">
        <v>0</v>
      </c>
      <c r="G654" s="29"/>
      <c r="H654" s="29">
        <v>0</v>
      </c>
      <c r="I654" s="29">
        <v>0</v>
      </c>
      <c r="J654" s="29">
        <v>0</v>
      </c>
      <c r="K654" s="68"/>
      <c r="L654" s="15">
        <f>F654-'[1]Сравнение'!F653</f>
        <v>0</v>
      </c>
    </row>
    <row r="655" spans="1:12" s="34" customFormat="1" ht="15.75">
      <c r="A655" s="11">
        <f>B655-'[1]Сравнение'!B654</f>
        <v>0</v>
      </c>
      <c r="B655" s="7" t="s">
        <v>901</v>
      </c>
      <c r="C655" s="62"/>
      <c r="D655" s="25" t="s">
        <v>25</v>
      </c>
      <c r="E655" s="29">
        <f>F655+H655+I655+J655</f>
        <v>3000</v>
      </c>
      <c r="F655" s="29">
        <v>1500</v>
      </c>
      <c r="G655" s="29"/>
      <c r="H655" s="29">
        <v>0</v>
      </c>
      <c r="I655" s="29">
        <v>1500</v>
      </c>
      <c r="J655" s="29">
        <v>0</v>
      </c>
      <c r="K655" s="68"/>
      <c r="L655" s="15">
        <f>F655-'[1]Сравнение'!F654</f>
        <v>0</v>
      </c>
    </row>
    <row r="656" spans="1:12" s="34" customFormat="1" ht="15.75">
      <c r="A656" s="11">
        <f>B656-'[1]Сравнение'!B655</f>
        <v>0</v>
      </c>
      <c r="B656" s="21" t="s">
        <v>902</v>
      </c>
      <c r="C656" s="62"/>
      <c r="D656" s="25" t="s">
        <v>26</v>
      </c>
      <c r="E656" s="29">
        <f>F656+H656+I656+J656</f>
        <v>0</v>
      </c>
      <c r="F656" s="29">
        <v>0</v>
      </c>
      <c r="G656" s="29"/>
      <c r="H656" s="29">
        <v>0</v>
      </c>
      <c r="I656" s="29">
        <v>0</v>
      </c>
      <c r="J656" s="29">
        <v>0</v>
      </c>
      <c r="K656" s="68"/>
      <c r="L656" s="15">
        <f>F656-'[1]Сравнение'!F655</f>
        <v>0</v>
      </c>
    </row>
    <row r="657" spans="1:12" s="34" customFormat="1" ht="15.75">
      <c r="A657" s="11">
        <f>B657-'[1]Сравнение'!B656</f>
        <v>0</v>
      </c>
      <c r="B657" s="7" t="s">
        <v>903</v>
      </c>
      <c r="C657" s="61" t="s">
        <v>904</v>
      </c>
      <c r="D657" s="13" t="s">
        <v>30</v>
      </c>
      <c r="E657" s="23">
        <f>SUM(E658:E661)</f>
        <v>240000</v>
      </c>
      <c r="F657" s="23">
        <f>SUM(F658:F661)</f>
        <v>120000</v>
      </c>
      <c r="G657" s="23"/>
      <c r="H657" s="23">
        <f>SUM(H658:H661)</f>
        <v>0</v>
      </c>
      <c r="I657" s="23">
        <f>SUM(I658:I661)</f>
        <v>120000</v>
      </c>
      <c r="J657" s="23">
        <f>SUM(J658:J661)</f>
        <v>0</v>
      </c>
      <c r="K657" s="67" t="s">
        <v>905</v>
      </c>
      <c r="L657" s="15">
        <f>F657-'[1]Сравнение'!F656</f>
        <v>0</v>
      </c>
    </row>
    <row r="658" spans="1:12" s="34" customFormat="1" ht="15.75">
      <c r="A658" s="11">
        <f>B658-'[1]Сравнение'!B657</f>
        <v>0</v>
      </c>
      <c r="B658" s="7" t="s">
        <v>906</v>
      </c>
      <c r="C658" s="62"/>
      <c r="D658" s="25" t="s">
        <v>22</v>
      </c>
      <c r="E658" s="29">
        <f>F658+H658+I658+J658</f>
        <v>0</v>
      </c>
      <c r="F658" s="29">
        <v>0</v>
      </c>
      <c r="G658" s="29"/>
      <c r="H658" s="29">
        <v>0</v>
      </c>
      <c r="I658" s="29">
        <v>0</v>
      </c>
      <c r="J658" s="29">
        <v>0</v>
      </c>
      <c r="K658" s="68"/>
      <c r="L658" s="15">
        <f>F658-'[1]Сравнение'!F657</f>
        <v>0</v>
      </c>
    </row>
    <row r="659" spans="1:12" s="34" customFormat="1" ht="15.75">
      <c r="A659" s="11">
        <f>B659-'[1]Сравнение'!B658</f>
        <v>0</v>
      </c>
      <c r="B659" s="7" t="s">
        <v>907</v>
      </c>
      <c r="C659" s="62"/>
      <c r="D659" s="25" t="s">
        <v>23</v>
      </c>
      <c r="E659" s="29">
        <f>F659+H659+I659+J659</f>
        <v>0</v>
      </c>
      <c r="F659" s="29">
        <v>0</v>
      </c>
      <c r="G659" s="29"/>
      <c r="H659" s="29">
        <v>0</v>
      </c>
      <c r="I659" s="29">
        <v>0</v>
      </c>
      <c r="J659" s="29">
        <v>0</v>
      </c>
      <c r="K659" s="68"/>
      <c r="L659" s="15">
        <f>F659-'[1]Сравнение'!F658</f>
        <v>0</v>
      </c>
    </row>
    <row r="660" spans="1:12" s="34" customFormat="1" ht="15.75">
      <c r="A660" s="11">
        <f>B660-'[1]Сравнение'!B659</f>
        <v>0</v>
      </c>
      <c r="B660" s="21" t="s">
        <v>908</v>
      </c>
      <c r="C660" s="62"/>
      <c r="D660" s="25" t="s">
        <v>25</v>
      </c>
      <c r="E660" s="29">
        <f>F660+H660+I660+J660</f>
        <v>240000</v>
      </c>
      <c r="F660" s="29">
        <v>120000</v>
      </c>
      <c r="G660" s="29"/>
      <c r="H660" s="29">
        <v>0</v>
      </c>
      <c r="I660" s="29">
        <v>120000</v>
      </c>
      <c r="J660" s="29">
        <v>0</v>
      </c>
      <c r="K660" s="68"/>
      <c r="L660" s="15">
        <f>F660-'[1]Сравнение'!F659</f>
        <v>0</v>
      </c>
    </row>
    <row r="661" spans="1:12" s="34" customFormat="1" ht="15.75">
      <c r="A661" s="11">
        <f>B661-'[1]Сравнение'!B660</f>
        <v>0</v>
      </c>
      <c r="B661" s="7" t="s">
        <v>909</v>
      </c>
      <c r="C661" s="62"/>
      <c r="D661" s="25" t="s">
        <v>26</v>
      </c>
      <c r="E661" s="29">
        <f>F661+H661+I661+J661</f>
        <v>0</v>
      </c>
      <c r="F661" s="29">
        <v>0</v>
      </c>
      <c r="G661" s="29"/>
      <c r="H661" s="29">
        <v>0</v>
      </c>
      <c r="I661" s="29">
        <v>0</v>
      </c>
      <c r="J661" s="29">
        <v>0</v>
      </c>
      <c r="K661" s="68"/>
      <c r="L661" s="15">
        <f>F661-'[1]Сравнение'!F660</f>
        <v>0</v>
      </c>
    </row>
    <row r="662" spans="1:12" s="34" customFormat="1" ht="15.75">
      <c r="A662" s="11">
        <f>B662-'[1]Сравнение'!B661</f>
        <v>0</v>
      </c>
      <c r="B662" s="7" t="s">
        <v>910</v>
      </c>
      <c r="C662" s="61" t="s">
        <v>911</v>
      </c>
      <c r="D662" s="13" t="s">
        <v>30</v>
      </c>
      <c r="E662" s="23">
        <f>SUM(E663:E666)</f>
        <v>1000000</v>
      </c>
      <c r="F662" s="23">
        <f>SUM(F663:F666)</f>
        <v>750000</v>
      </c>
      <c r="G662" s="23"/>
      <c r="H662" s="23">
        <f>SUM(H663:H666)</f>
        <v>0</v>
      </c>
      <c r="I662" s="23">
        <f>SUM(I663:I666)</f>
        <v>250000</v>
      </c>
      <c r="J662" s="23">
        <f>SUM(J663:J666)</f>
        <v>0</v>
      </c>
      <c r="K662" s="67" t="s">
        <v>912</v>
      </c>
      <c r="L662" s="15"/>
    </row>
    <row r="663" spans="1:12" s="34" customFormat="1" ht="15.75">
      <c r="A663" s="11">
        <f>B663-'[1]Сравнение'!B662</f>
        <v>0</v>
      </c>
      <c r="B663" s="7" t="s">
        <v>913</v>
      </c>
      <c r="C663" s="62"/>
      <c r="D663" s="25" t="s">
        <v>22</v>
      </c>
      <c r="E663" s="29">
        <f>F663+H663+I663+J663</f>
        <v>0</v>
      </c>
      <c r="F663" s="29">
        <v>0</v>
      </c>
      <c r="G663" s="29"/>
      <c r="H663" s="29">
        <v>0</v>
      </c>
      <c r="I663" s="29">
        <v>0</v>
      </c>
      <c r="J663" s="29">
        <v>0</v>
      </c>
      <c r="K663" s="68"/>
      <c r="L663" s="15">
        <f>F663-'[1]Сравнение'!F662</f>
        <v>0</v>
      </c>
    </row>
    <row r="664" spans="1:12" s="34" customFormat="1" ht="15.75">
      <c r="A664" s="11">
        <f>B664-'[1]Сравнение'!B663</f>
        <v>0</v>
      </c>
      <c r="B664" s="21" t="s">
        <v>914</v>
      </c>
      <c r="C664" s="62"/>
      <c r="D664" s="25" t="s">
        <v>23</v>
      </c>
      <c r="E664" s="29">
        <f>F664+H664+I664+J664</f>
        <v>0</v>
      </c>
      <c r="F664" s="29">
        <v>0</v>
      </c>
      <c r="G664" s="29"/>
      <c r="H664" s="29">
        <v>0</v>
      </c>
      <c r="I664" s="29">
        <v>0</v>
      </c>
      <c r="J664" s="29">
        <v>0</v>
      </c>
      <c r="K664" s="68"/>
      <c r="L664" s="15">
        <f>F664-'[1]Сравнение'!F663</f>
        <v>0</v>
      </c>
    </row>
    <row r="665" spans="1:12" s="34" customFormat="1" ht="15.75">
      <c r="A665" s="11">
        <f>B665-'[1]Сравнение'!B664</f>
        <v>0</v>
      </c>
      <c r="B665" s="7" t="s">
        <v>915</v>
      </c>
      <c r="C665" s="62"/>
      <c r="D665" s="25" t="s">
        <v>25</v>
      </c>
      <c r="E665" s="29">
        <f>F665+H665+I665+J665</f>
        <v>500000</v>
      </c>
      <c r="F665" s="29">
        <v>375000</v>
      </c>
      <c r="G665" s="29"/>
      <c r="H665" s="29">
        <v>0</v>
      </c>
      <c r="I665" s="29">
        <v>125000</v>
      </c>
      <c r="J665" s="29">
        <v>0</v>
      </c>
      <c r="K665" s="68"/>
      <c r="L665" s="15">
        <f>F665-'[1]Сравнение'!F664</f>
        <v>250000</v>
      </c>
    </row>
    <row r="666" spans="1:12" s="34" customFormat="1" ht="15.75">
      <c r="A666" s="11">
        <f>B666-'[1]Сравнение'!B665</f>
        <v>0</v>
      </c>
      <c r="B666" s="7" t="s">
        <v>916</v>
      </c>
      <c r="C666" s="62"/>
      <c r="D666" s="25" t="s">
        <v>26</v>
      </c>
      <c r="E666" s="29">
        <f>F666+H666+I666+J666</f>
        <v>500000</v>
      </c>
      <c r="F666" s="29">
        <v>375000</v>
      </c>
      <c r="G666" s="29"/>
      <c r="H666" s="29">
        <v>0</v>
      </c>
      <c r="I666" s="29">
        <v>125000</v>
      </c>
      <c r="J666" s="29">
        <v>0</v>
      </c>
      <c r="K666" s="68"/>
      <c r="L666" s="15">
        <f>F666-'[1]Сравнение'!F665</f>
        <v>250000</v>
      </c>
    </row>
    <row r="667" spans="1:12" s="34" customFormat="1" ht="15.75">
      <c r="A667" s="11">
        <f>B667-'[1]Сравнение'!B666</f>
        <v>0</v>
      </c>
      <c r="B667" s="7" t="s">
        <v>917</v>
      </c>
      <c r="C667" s="61" t="s">
        <v>918</v>
      </c>
      <c r="D667" s="13" t="s">
        <v>30</v>
      </c>
      <c r="E667" s="23">
        <f>SUM(E668:E671)</f>
        <v>700000</v>
      </c>
      <c r="F667" s="23">
        <f>SUM(F668:F671)</f>
        <v>525000</v>
      </c>
      <c r="G667" s="23"/>
      <c r="H667" s="23">
        <f>SUM(H668:H671)</f>
        <v>0</v>
      </c>
      <c r="I667" s="23">
        <f>SUM(I668:I671)</f>
        <v>175000</v>
      </c>
      <c r="J667" s="23">
        <f>SUM(J668:J671)</f>
        <v>0</v>
      </c>
      <c r="K667" s="67" t="s">
        <v>912</v>
      </c>
      <c r="L667" s="15"/>
    </row>
    <row r="668" spans="1:12" s="34" customFormat="1" ht="15.75">
      <c r="A668" s="11">
        <f>B668-'[1]Сравнение'!B667</f>
        <v>0</v>
      </c>
      <c r="B668" s="21" t="s">
        <v>919</v>
      </c>
      <c r="C668" s="62"/>
      <c r="D668" s="25" t="s">
        <v>22</v>
      </c>
      <c r="E668" s="29">
        <f>F668+H668+I668+J668</f>
        <v>0</v>
      </c>
      <c r="F668" s="29">
        <v>0</v>
      </c>
      <c r="G668" s="29"/>
      <c r="H668" s="29">
        <v>0</v>
      </c>
      <c r="I668" s="29">
        <v>0</v>
      </c>
      <c r="J668" s="29">
        <v>0</v>
      </c>
      <c r="K668" s="68"/>
      <c r="L668" s="15">
        <f>F668-'[1]Сравнение'!F667</f>
        <v>0</v>
      </c>
    </row>
    <row r="669" spans="1:12" s="34" customFormat="1" ht="15.75">
      <c r="A669" s="11">
        <f>B669-'[1]Сравнение'!B668</f>
        <v>0</v>
      </c>
      <c r="B669" s="7" t="s">
        <v>920</v>
      </c>
      <c r="C669" s="62"/>
      <c r="D669" s="25" t="s">
        <v>23</v>
      </c>
      <c r="E669" s="29">
        <f>F669+H669+I669+J669</f>
        <v>0</v>
      </c>
      <c r="F669" s="29">
        <v>0</v>
      </c>
      <c r="G669" s="29"/>
      <c r="H669" s="29">
        <v>0</v>
      </c>
      <c r="I669" s="29">
        <v>0</v>
      </c>
      <c r="J669" s="29">
        <v>0</v>
      </c>
      <c r="K669" s="68"/>
      <c r="L669" s="15">
        <f>F669-'[1]Сравнение'!F668</f>
        <v>0</v>
      </c>
    </row>
    <row r="670" spans="1:12" s="34" customFormat="1" ht="15.75">
      <c r="A670" s="11">
        <f>B670-'[1]Сравнение'!B669</f>
        <v>0</v>
      </c>
      <c r="B670" s="7" t="s">
        <v>921</v>
      </c>
      <c r="C670" s="62"/>
      <c r="D670" s="25" t="s">
        <v>25</v>
      </c>
      <c r="E670" s="29">
        <f>F670+H670+I670+J670</f>
        <v>700000</v>
      </c>
      <c r="F670" s="29">
        <v>525000</v>
      </c>
      <c r="G670" s="29"/>
      <c r="H670" s="29">
        <v>0</v>
      </c>
      <c r="I670" s="29">
        <v>175000</v>
      </c>
      <c r="J670" s="29">
        <v>0</v>
      </c>
      <c r="K670" s="68"/>
      <c r="L670" s="15">
        <f>F670-'[1]Сравнение'!F669</f>
        <v>350000</v>
      </c>
    </row>
    <row r="671" spans="1:12" s="34" customFormat="1" ht="15.75">
      <c r="A671" s="11">
        <f>B671-'[1]Сравнение'!B670</f>
        <v>0</v>
      </c>
      <c r="B671" s="7" t="s">
        <v>922</v>
      </c>
      <c r="C671" s="62"/>
      <c r="D671" s="25" t="s">
        <v>26</v>
      </c>
      <c r="E671" s="29">
        <f>F671+H671+I671+J671</f>
        <v>0</v>
      </c>
      <c r="F671" s="29">
        <v>0</v>
      </c>
      <c r="G671" s="29"/>
      <c r="H671" s="29">
        <v>0</v>
      </c>
      <c r="I671" s="29">
        <v>0</v>
      </c>
      <c r="J671" s="29">
        <v>0</v>
      </c>
      <c r="K671" s="68"/>
      <c r="L671" s="15">
        <f>F671-'[1]Сравнение'!F670</f>
        <v>0</v>
      </c>
    </row>
    <row r="672" spans="1:12" s="34" customFormat="1" ht="15.75">
      <c r="A672" s="11">
        <f>B672-'[1]Сравнение'!B671</f>
        <v>0</v>
      </c>
      <c r="B672" s="21" t="s">
        <v>923</v>
      </c>
      <c r="C672" s="61" t="s">
        <v>924</v>
      </c>
      <c r="D672" s="13" t="s">
        <v>30</v>
      </c>
      <c r="E672" s="23">
        <f>SUM(E673:E676)</f>
        <v>260000</v>
      </c>
      <c r="F672" s="23">
        <f>SUM(F673:F676)</f>
        <v>195000</v>
      </c>
      <c r="G672" s="23"/>
      <c r="H672" s="23">
        <f>SUM(H673:H676)</f>
        <v>0</v>
      </c>
      <c r="I672" s="23">
        <f>SUM(I673:I676)</f>
        <v>65000</v>
      </c>
      <c r="J672" s="23">
        <f>SUM(J673:J676)</f>
        <v>0</v>
      </c>
      <c r="K672" s="67" t="s">
        <v>925</v>
      </c>
      <c r="L672" s="15"/>
    </row>
    <row r="673" spans="1:12" s="34" customFormat="1" ht="15.75">
      <c r="A673" s="11">
        <f>B673-'[1]Сравнение'!B672</f>
        <v>0</v>
      </c>
      <c r="B673" s="7" t="s">
        <v>926</v>
      </c>
      <c r="C673" s="62"/>
      <c r="D673" s="25" t="s">
        <v>22</v>
      </c>
      <c r="E673" s="29">
        <f>F673+H673+I673+J673</f>
        <v>0</v>
      </c>
      <c r="F673" s="29">
        <v>0</v>
      </c>
      <c r="G673" s="29"/>
      <c r="H673" s="29">
        <v>0</v>
      </c>
      <c r="I673" s="29">
        <v>0</v>
      </c>
      <c r="J673" s="29">
        <v>0</v>
      </c>
      <c r="K673" s="68"/>
      <c r="L673" s="15">
        <f>F673-'[1]Сравнение'!F672</f>
        <v>0</v>
      </c>
    </row>
    <row r="674" spans="1:12" s="34" customFormat="1" ht="15.75">
      <c r="A674" s="11">
        <f>B674-'[1]Сравнение'!B673</f>
        <v>0</v>
      </c>
      <c r="B674" s="7" t="s">
        <v>927</v>
      </c>
      <c r="C674" s="62"/>
      <c r="D674" s="25" t="s">
        <v>23</v>
      </c>
      <c r="E674" s="29">
        <f>F674+H674+I674+J674</f>
        <v>260000</v>
      </c>
      <c r="F674" s="29">
        <v>195000</v>
      </c>
      <c r="G674" s="29"/>
      <c r="H674" s="29">
        <v>0</v>
      </c>
      <c r="I674" s="29">
        <v>65000</v>
      </c>
      <c r="J674" s="29">
        <v>0</v>
      </c>
      <c r="K674" s="68"/>
      <c r="L674" s="15">
        <f>F674-'[1]Сравнение'!F673</f>
        <v>130000</v>
      </c>
    </row>
    <row r="675" spans="1:12" s="34" customFormat="1" ht="15.75">
      <c r="A675" s="11">
        <f>B675-'[1]Сравнение'!B674</f>
        <v>0</v>
      </c>
      <c r="B675" s="7" t="s">
        <v>928</v>
      </c>
      <c r="C675" s="62"/>
      <c r="D675" s="25" t="s">
        <v>25</v>
      </c>
      <c r="E675" s="29">
        <f>F675+H675+I675+J675</f>
        <v>0</v>
      </c>
      <c r="F675" s="29">
        <v>0</v>
      </c>
      <c r="G675" s="29"/>
      <c r="H675" s="29">
        <v>0</v>
      </c>
      <c r="I675" s="29">
        <v>0</v>
      </c>
      <c r="J675" s="29">
        <v>0</v>
      </c>
      <c r="K675" s="68"/>
      <c r="L675" s="15">
        <f>F675-'[1]Сравнение'!F674</f>
        <v>0</v>
      </c>
    </row>
    <row r="676" spans="1:12" s="34" customFormat="1" ht="15.75">
      <c r="A676" s="11">
        <f>B676-'[1]Сравнение'!B675</f>
        <v>0</v>
      </c>
      <c r="B676" s="7" t="s">
        <v>929</v>
      </c>
      <c r="C676" s="62"/>
      <c r="D676" s="25" t="s">
        <v>26</v>
      </c>
      <c r="E676" s="29">
        <f>F676+H676+I676+J676</f>
        <v>0</v>
      </c>
      <c r="F676" s="29">
        <v>0</v>
      </c>
      <c r="G676" s="29"/>
      <c r="H676" s="29">
        <v>0</v>
      </c>
      <c r="I676" s="29">
        <v>0</v>
      </c>
      <c r="J676" s="29">
        <v>0</v>
      </c>
      <c r="K676" s="68"/>
      <c r="L676" s="15">
        <f>F676-'[1]Сравнение'!F675</f>
        <v>0</v>
      </c>
    </row>
    <row r="677" spans="1:12" s="34" customFormat="1" ht="15.75">
      <c r="A677" s="11" t="e">
        <f>B677-'[1]Сравнение'!#REF!</f>
        <v>#REF!</v>
      </c>
      <c r="B677" s="7" t="s">
        <v>930</v>
      </c>
      <c r="C677" s="61" t="s">
        <v>931</v>
      </c>
      <c r="D677" s="13" t="s">
        <v>30</v>
      </c>
      <c r="E677" s="23">
        <f>SUM(E678:E681)</f>
        <v>14000</v>
      </c>
      <c r="F677" s="23">
        <f>SUM(F678:F681)</f>
        <v>7000</v>
      </c>
      <c r="G677" s="23"/>
      <c r="H677" s="23">
        <f>SUM(H678:H681)</f>
        <v>0</v>
      </c>
      <c r="I677" s="23">
        <f>SUM(I678:I681)</f>
        <v>7000</v>
      </c>
      <c r="J677" s="23">
        <f>SUM(J678:J681)</f>
        <v>0</v>
      </c>
      <c r="K677" s="67" t="s">
        <v>932</v>
      </c>
      <c r="L677" s="15">
        <f>F677-'[1]Сравнение'!F676</f>
        <v>0</v>
      </c>
    </row>
    <row r="678" spans="1:12" s="34" customFormat="1" ht="15.75">
      <c r="A678" s="11">
        <f>B678-'[1]Сравнение'!B676</f>
        <v>0</v>
      </c>
      <c r="B678" s="7" t="s">
        <v>933</v>
      </c>
      <c r="C678" s="62"/>
      <c r="D678" s="25" t="s">
        <v>22</v>
      </c>
      <c r="E678" s="29">
        <f>F678+H678+I678+J678</f>
        <v>0</v>
      </c>
      <c r="F678" s="29">
        <v>0</v>
      </c>
      <c r="G678" s="29"/>
      <c r="H678" s="29">
        <v>0</v>
      </c>
      <c r="I678" s="29">
        <v>0</v>
      </c>
      <c r="J678" s="29">
        <v>0</v>
      </c>
      <c r="K678" s="68"/>
      <c r="L678" s="15">
        <f>F678-'[1]Сравнение'!F677</f>
        <v>0</v>
      </c>
    </row>
    <row r="679" spans="1:12" s="34" customFormat="1" ht="15.75">
      <c r="A679" s="11">
        <f>B679-'[1]Сравнение'!B677</f>
        <v>0</v>
      </c>
      <c r="B679" s="7" t="s">
        <v>934</v>
      </c>
      <c r="C679" s="62"/>
      <c r="D679" s="25" t="s">
        <v>23</v>
      </c>
      <c r="E679" s="29">
        <f>F679+H679+I679+J679</f>
        <v>4600</v>
      </c>
      <c r="F679" s="29">
        <v>2300</v>
      </c>
      <c r="G679" s="29"/>
      <c r="H679" s="29">
        <v>0</v>
      </c>
      <c r="I679" s="29">
        <v>2300</v>
      </c>
      <c r="J679" s="29">
        <v>0</v>
      </c>
      <c r="K679" s="68"/>
      <c r="L679" s="15">
        <f>F679-'[1]Сравнение'!F678</f>
        <v>0</v>
      </c>
    </row>
    <row r="680" spans="1:12" s="34" customFormat="1" ht="15.75">
      <c r="A680" s="11">
        <f>B680-'[1]Сравнение'!B678</f>
        <v>0</v>
      </c>
      <c r="B680" s="7" t="s">
        <v>935</v>
      </c>
      <c r="C680" s="62"/>
      <c r="D680" s="25" t="s">
        <v>25</v>
      </c>
      <c r="E680" s="29">
        <f>F680+H680+I680+J680</f>
        <v>4200</v>
      </c>
      <c r="F680" s="29">
        <v>2100</v>
      </c>
      <c r="G680" s="29"/>
      <c r="H680" s="29">
        <v>0</v>
      </c>
      <c r="I680" s="29">
        <v>2100</v>
      </c>
      <c r="J680" s="29">
        <v>0</v>
      </c>
      <c r="K680" s="68"/>
      <c r="L680" s="15">
        <f>F680-'[1]Сравнение'!F679</f>
        <v>0</v>
      </c>
    </row>
    <row r="681" spans="1:12" s="34" customFormat="1" ht="15.75">
      <c r="A681" s="11">
        <f>B681-'[1]Сравнение'!B679</f>
        <v>0</v>
      </c>
      <c r="B681" s="7" t="s">
        <v>936</v>
      </c>
      <c r="C681" s="62"/>
      <c r="D681" s="25" t="s">
        <v>26</v>
      </c>
      <c r="E681" s="29">
        <f>F681+H681+I681+J681</f>
        <v>5200</v>
      </c>
      <c r="F681" s="29">
        <v>2600</v>
      </c>
      <c r="G681" s="29"/>
      <c r="H681" s="29">
        <v>0</v>
      </c>
      <c r="I681" s="29">
        <v>2600</v>
      </c>
      <c r="J681" s="29">
        <v>0</v>
      </c>
      <c r="K681" s="68"/>
      <c r="L681" s="15">
        <f>F681-'[1]Сравнение'!F680</f>
        <v>0</v>
      </c>
    </row>
    <row r="682" spans="1:12" s="34" customFormat="1" ht="15.75">
      <c r="A682" s="11">
        <f>B682-'[1]Сравнение'!B680</f>
        <v>0</v>
      </c>
      <c r="B682" s="7" t="s">
        <v>937</v>
      </c>
      <c r="C682" s="61" t="s">
        <v>938</v>
      </c>
      <c r="D682" s="13" t="s">
        <v>30</v>
      </c>
      <c r="E682" s="23">
        <f>SUM(E683:E686)</f>
        <v>14000</v>
      </c>
      <c r="F682" s="23">
        <f>SUM(F683:F686)</f>
        <v>7000</v>
      </c>
      <c r="G682" s="23"/>
      <c r="H682" s="23">
        <f>SUM(H683:H686)</f>
        <v>0</v>
      </c>
      <c r="I682" s="23">
        <f>SUM(I683:I686)</f>
        <v>7000</v>
      </c>
      <c r="J682" s="23">
        <f>SUM(J683:J686)</f>
        <v>0</v>
      </c>
      <c r="K682" s="67" t="s">
        <v>939</v>
      </c>
      <c r="L682" s="15">
        <f>F682-'[1]Сравнение'!F681</f>
        <v>0</v>
      </c>
    </row>
    <row r="683" spans="1:12" s="34" customFormat="1" ht="15.75">
      <c r="A683" s="11">
        <f>B683-'[1]Сравнение'!B681</f>
        <v>0</v>
      </c>
      <c r="B683" s="7" t="s">
        <v>940</v>
      </c>
      <c r="C683" s="62"/>
      <c r="D683" s="25" t="s">
        <v>22</v>
      </c>
      <c r="E683" s="29">
        <f>F683+H683+I683+J683</f>
        <v>0</v>
      </c>
      <c r="F683" s="29">
        <v>0</v>
      </c>
      <c r="G683" s="29"/>
      <c r="H683" s="29">
        <v>0</v>
      </c>
      <c r="I683" s="29">
        <v>0</v>
      </c>
      <c r="J683" s="29">
        <v>0</v>
      </c>
      <c r="K683" s="68"/>
      <c r="L683" s="15">
        <f>F683-'[1]Сравнение'!F682</f>
        <v>0</v>
      </c>
    </row>
    <row r="684" spans="1:12" s="34" customFormat="1" ht="15.75">
      <c r="A684" s="11">
        <f>B684-'[1]Сравнение'!B682</f>
        <v>0</v>
      </c>
      <c r="B684" s="7" t="s">
        <v>941</v>
      </c>
      <c r="C684" s="62"/>
      <c r="D684" s="25" t="s">
        <v>23</v>
      </c>
      <c r="E684" s="29">
        <f>F684+H684+I684+J684</f>
        <v>4600</v>
      </c>
      <c r="F684" s="29">
        <v>2300</v>
      </c>
      <c r="G684" s="29"/>
      <c r="H684" s="29">
        <v>0</v>
      </c>
      <c r="I684" s="29">
        <v>2300</v>
      </c>
      <c r="J684" s="29">
        <v>0</v>
      </c>
      <c r="K684" s="68"/>
      <c r="L684" s="15">
        <f>F684-'[1]Сравнение'!F683</f>
        <v>0</v>
      </c>
    </row>
    <row r="685" spans="1:12" s="34" customFormat="1" ht="15.75">
      <c r="A685" s="11">
        <f>B685-'[1]Сравнение'!B683</f>
        <v>0</v>
      </c>
      <c r="B685" s="7" t="s">
        <v>942</v>
      </c>
      <c r="C685" s="62"/>
      <c r="D685" s="25" t="s">
        <v>25</v>
      </c>
      <c r="E685" s="29">
        <f>F685+H685+I685+J685</f>
        <v>4200</v>
      </c>
      <c r="F685" s="29">
        <v>2100</v>
      </c>
      <c r="G685" s="29"/>
      <c r="H685" s="29">
        <v>0</v>
      </c>
      <c r="I685" s="29">
        <v>2100</v>
      </c>
      <c r="J685" s="29">
        <v>0</v>
      </c>
      <c r="K685" s="68"/>
      <c r="L685" s="15">
        <f>F685-'[1]Сравнение'!F684</f>
        <v>0</v>
      </c>
    </row>
    <row r="686" spans="1:12" s="34" customFormat="1" ht="15.75">
      <c r="A686" s="11">
        <f>B686-'[1]Сравнение'!B684</f>
        <v>0</v>
      </c>
      <c r="B686" s="7" t="s">
        <v>943</v>
      </c>
      <c r="C686" s="62"/>
      <c r="D686" s="25" t="s">
        <v>26</v>
      </c>
      <c r="E686" s="29">
        <f>F686+H686+I686+J686</f>
        <v>5200</v>
      </c>
      <c r="F686" s="29">
        <v>2600</v>
      </c>
      <c r="G686" s="29"/>
      <c r="H686" s="29">
        <v>0</v>
      </c>
      <c r="I686" s="29">
        <v>2600</v>
      </c>
      <c r="J686" s="29">
        <v>0</v>
      </c>
      <c r="K686" s="68"/>
      <c r="L686" s="15">
        <f>F686-'[1]Сравнение'!F685</f>
        <v>0</v>
      </c>
    </row>
    <row r="687" spans="1:12" s="34" customFormat="1" ht="18" customHeight="1">
      <c r="A687" s="11">
        <f>B687-'[1]Сравнение'!B685</f>
        <v>0</v>
      </c>
      <c r="B687" s="7" t="s">
        <v>944</v>
      </c>
      <c r="C687" s="61" t="s">
        <v>945</v>
      </c>
      <c r="D687" s="13" t="s">
        <v>30</v>
      </c>
      <c r="E687" s="23">
        <f>SUM(E688:E691)</f>
        <v>1313000</v>
      </c>
      <c r="F687" s="23">
        <f>SUM(F688:F691)</f>
        <v>1010000</v>
      </c>
      <c r="G687" s="23"/>
      <c r="H687" s="23">
        <f>SUM(H688:H691)</f>
        <v>0</v>
      </c>
      <c r="I687" s="23">
        <f>SUM(I688:I691)</f>
        <v>303000</v>
      </c>
      <c r="J687" s="23">
        <f>SUM(J688:J691)</f>
        <v>0</v>
      </c>
      <c r="K687" s="67" t="s">
        <v>946</v>
      </c>
      <c r="L687" s="15"/>
    </row>
    <row r="688" spans="1:12" s="34" customFormat="1" ht="18" customHeight="1">
      <c r="A688" s="11">
        <f>B688-'[1]Сравнение'!B686</f>
        <v>0</v>
      </c>
      <c r="B688" s="7" t="s">
        <v>947</v>
      </c>
      <c r="C688" s="62"/>
      <c r="D688" s="25" t="s">
        <v>22</v>
      </c>
      <c r="E688" s="29">
        <f>F688+H688+I688+J688</f>
        <v>0</v>
      </c>
      <c r="F688" s="29">
        <v>0</v>
      </c>
      <c r="G688" s="29"/>
      <c r="H688" s="29">
        <v>0</v>
      </c>
      <c r="I688" s="29">
        <v>0</v>
      </c>
      <c r="J688" s="29">
        <v>0</v>
      </c>
      <c r="K688" s="68"/>
      <c r="L688" s="15">
        <f>F688-'[1]Сравнение'!F687</f>
        <v>0</v>
      </c>
    </row>
    <row r="689" spans="1:12" s="34" customFormat="1" ht="18" customHeight="1">
      <c r="A689" s="11">
        <f>B689-'[1]Сравнение'!B687</f>
        <v>0</v>
      </c>
      <c r="B689" s="7" t="s">
        <v>948</v>
      </c>
      <c r="C689" s="62"/>
      <c r="D689" s="25" t="s">
        <v>23</v>
      </c>
      <c r="E689" s="29">
        <f>F689+H689+I689+J689</f>
        <v>203000</v>
      </c>
      <c r="F689" s="29">
        <v>100000</v>
      </c>
      <c r="G689" s="29"/>
      <c r="H689" s="29">
        <v>0</v>
      </c>
      <c r="I689" s="29">
        <v>103000</v>
      </c>
      <c r="J689" s="29">
        <v>0</v>
      </c>
      <c r="K689" s="68"/>
      <c r="L689" s="15">
        <f>F689-'[1]Сравнение'!F688</f>
        <v>0</v>
      </c>
    </row>
    <row r="690" spans="1:12" s="34" customFormat="1" ht="18" customHeight="1">
      <c r="A690" s="11">
        <f>B690-'[1]Сравнение'!B688</f>
        <v>0</v>
      </c>
      <c r="B690" s="7" t="s">
        <v>949</v>
      </c>
      <c r="C690" s="62"/>
      <c r="D690" s="25" t="s">
        <v>25</v>
      </c>
      <c r="E690" s="29">
        <f>F690+H690+I690+J690</f>
        <v>460000</v>
      </c>
      <c r="F690" s="29">
        <v>360000</v>
      </c>
      <c r="G690" s="29"/>
      <c r="H690" s="29">
        <v>0</v>
      </c>
      <c r="I690" s="29">
        <v>100000</v>
      </c>
      <c r="J690" s="29">
        <v>0</v>
      </c>
      <c r="K690" s="68"/>
      <c r="L690" s="15">
        <f>F690-'[1]Сравнение'!F689</f>
        <v>260000</v>
      </c>
    </row>
    <row r="691" spans="1:12" s="34" customFormat="1" ht="18" customHeight="1">
      <c r="A691" s="11">
        <f>B691-'[1]Сравнение'!B689</f>
        <v>0</v>
      </c>
      <c r="B691" s="7" t="s">
        <v>950</v>
      </c>
      <c r="C691" s="62"/>
      <c r="D691" s="25" t="s">
        <v>26</v>
      </c>
      <c r="E691" s="29">
        <f>F691+H691+I691+J691</f>
        <v>650000</v>
      </c>
      <c r="F691" s="29">
        <v>550000</v>
      </c>
      <c r="G691" s="29"/>
      <c r="H691" s="29">
        <v>0</v>
      </c>
      <c r="I691" s="29">
        <v>100000</v>
      </c>
      <c r="J691" s="29">
        <v>0</v>
      </c>
      <c r="K691" s="68"/>
      <c r="L691" s="15">
        <f>F691-'[1]Сравнение'!F690</f>
        <v>450000</v>
      </c>
    </row>
    <row r="692" spans="1:12" s="34" customFormat="1" ht="18" customHeight="1">
      <c r="A692" s="11">
        <f>B692-'[1]Сравнение'!B690</f>
        <v>0</v>
      </c>
      <c r="B692" s="7" t="s">
        <v>951</v>
      </c>
      <c r="C692" s="61" t="s">
        <v>952</v>
      </c>
      <c r="D692" s="13" t="s">
        <v>30</v>
      </c>
      <c r="E692" s="23">
        <f>SUM(E693:E696)</f>
        <v>143000</v>
      </c>
      <c r="F692" s="23">
        <f>SUM(F693:F696)</f>
        <v>70000</v>
      </c>
      <c r="G692" s="23"/>
      <c r="H692" s="23">
        <f>SUM(H693:H696)</f>
        <v>0</v>
      </c>
      <c r="I692" s="23">
        <f>SUM(I693:I696)</f>
        <v>73000</v>
      </c>
      <c r="J692" s="23">
        <f>SUM(J693:J696)</f>
        <v>0</v>
      </c>
      <c r="K692" s="67" t="s">
        <v>953</v>
      </c>
      <c r="L692" s="15"/>
    </row>
    <row r="693" spans="1:12" s="34" customFormat="1" ht="18" customHeight="1">
      <c r="A693" s="11">
        <f>B693-'[1]Сравнение'!B691</f>
        <v>0</v>
      </c>
      <c r="B693" s="7" t="s">
        <v>954</v>
      </c>
      <c r="C693" s="62"/>
      <c r="D693" s="25" t="s">
        <v>22</v>
      </c>
      <c r="E693" s="29">
        <f>F693+H693+I693+J693</f>
        <v>0</v>
      </c>
      <c r="F693" s="29">
        <v>0</v>
      </c>
      <c r="G693" s="29"/>
      <c r="H693" s="29">
        <v>0</v>
      </c>
      <c r="I693" s="29">
        <v>0</v>
      </c>
      <c r="J693" s="29">
        <v>0</v>
      </c>
      <c r="K693" s="68"/>
      <c r="L693" s="15">
        <f>F693-'[1]Сравнение'!F692</f>
        <v>0</v>
      </c>
    </row>
    <row r="694" spans="1:12" s="34" customFormat="1" ht="18" customHeight="1">
      <c r="A694" s="11">
        <f>B694-'[1]Сравнение'!B692</f>
        <v>0</v>
      </c>
      <c r="B694" s="7" t="s">
        <v>955</v>
      </c>
      <c r="C694" s="62"/>
      <c r="D694" s="25" t="s">
        <v>23</v>
      </c>
      <c r="E694" s="29">
        <f>F694+H694+I694+J694</f>
        <v>47000</v>
      </c>
      <c r="F694" s="29">
        <v>26000</v>
      </c>
      <c r="G694" s="29"/>
      <c r="H694" s="29">
        <v>0</v>
      </c>
      <c r="I694" s="29">
        <v>21000</v>
      </c>
      <c r="J694" s="29">
        <v>0</v>
      </c>
      <c r="K694" s="68"/>
      <c r="L694" s="15">
        <f>F694-'[1]Сравнение'!F693</f>
        <v>26000</v>
      </c>
    </row>
    <row r="695" spans="1:12" s="34" customFormat="1" ht="18" customHeight="1">
      <c r="A695" s="11">
        <f>B695-'[1]Сравнение'!B693</f>
        <v>0</v>
      </c>
      <c r="B695" s="7" t="s">
        <v>956</v>
      </c>
      <c r="C695" s="62"/>
      <c r="D695" s="25" t="s">
        <v>25</v>
      </c>
      <c r="E695" s="29">
        <f>F695+H695+I695+J695</f>
        <v>48000</v>
      </c>
      <c r="F695" s="29">
        <v>22000</v>
      </c>
      <c r="G695" s="29"/>
      <c r="H695" s="29">
        <v>0</v>
      </c>
      <c r="I695" s="29">
        <v>26000</v>
      </c>
      <c r="J695" s="29">
        <v>0</v>
      </c>
      <c r="K695" s="68"/>
      <c r="L695" s="15">
        <f>F695-'[1]Сравнение'!F694</f>
        <v>22000</v>
      </c>
    </row>
    <row r="696" spans="1:12" s="34" customFormat="1" ht="18" customHeight="1">
      <c r="A696" s="11">
        <f>B696-'[1]Сравнение'!B694</f>
        <v>0</v>
      </c>
      <c r="B696" s="7" t="s">
        <v>957</v>
      </c>
      <c r="C696" s="62"/>
      <c r="D696" s="25" t="s">
        <v>26</v>
      </c>
      <c r="E696" s="29">
        <f>F696+H696+I696+J696</f>
        <v>48000</v>
      </c>
      <c r="F696" s="29">
        <v>22000</v>
      </c>
      <c r="G696" s="29"/>
      <c r="H696" s="29">
        <v>0</v>
      </c>
      <c r="I696" s="29">
        <v>26000</v>
      </c>
      <c r="J696" s="29">
        <v>0</v>
      </c>
      <c r="K696" s="68"/>
      <c r="L696" s="15">
        <f>F696-'[1]Сравнение'!F695</f>
        <v>22000</v>
      </c>
    </row>
    <row r="697" spans="1:12" s="34" customFormat="1" ht="18" customHeight="1">
      <c r="A697" s="11">
        <f>B697-'[1]Сравнение'!B695</f>
        <v>0</v>
      </c>
      <c r="B697" s="7" t="s">
        <v>958</v>
      </c>
      <c r="C697" s="61" t="s">
        <v>959</v>
      </c>
      <c r="D697" s="13" t="s">
        <v>30</v>
      </c>
      <c r="E697" s="23">
        <f>SUM(E698:E701)</f>
        <v>22000</v>
      </c>
      <c r="F697" s="23">
        <f>SUM(F698:F701)</f>
        <v>10000</v>
      </c>
      <c r="G697" s="23"/>
      <c r="H697" s="23">
        <f>SUM(H698:H701)</f>
        <v>0</v>
      </c>
      <c r="I697" s="23">
        <f>SUM(I698:I701)</f>
        <v>12000</v>
      </c>
      <c r="J697" s="23">
        <f>SUM(J698:J701)</f>
        <v>0</v>
      </c>
      <c r="K697" s="67" t="s">
        <v>960</v>
      </c>
      <c r="L697" s="15">
        <f>F697-'[1]Сравнение'!F696</f>
        <v>0</v>
      </c>
    </row>
    <row r="698" spans="1:12" s="34" customFormat="1" ht="18" customHeight="1">
      <c r="A698" s="11">
        <f>B698-'[1]Сравнение'!B696</f>
        <v>0</v>
      </c>
      <c r="B698" s="7" t="s">
        <v>961</v>
      </c>
      <c r="C698" s="62"/>
      <c r="D698" s="25" t="s">
        <v>22</v>
      </c>
      <c r="E698" s="29">
        <f>F698+H698+I698+J698</f>
        <v>0</v>
      </c>
      <c r="F698" s="29">
        <v>0</v>
      </c>
      <c r="G698" s="29"/>
      <c r="H698" s="29">
        <v>0</v>
      </c>
      <c r="I698" s="29">
        <v>0</v>
      </c>
      <c r="J698" s="29">
        <v>0</v>
      </c>
      <c r="K698" s="68"/>
      <c r="L698" s="15">
        <f>F698-'[1]Сравнение'!F697</f>
        <v>0</v>
      </c>
    </row>
    <row r="699" spans="1:12" s="34" customFormat="1" ht="18" customHeight="1">
      <c r="A699" s="11">
        <f>B699-'[1]Сравнение'!B697</f>
        <v>0</v>
      </c>
      <c r="B699" s="7" t="s">
        <v>962</v>
      </c>
      <c r="C699" s="62"/>
      <c r="D699" s="25" t="s">
        <v>23</v>
      </c>
      <c r="E699" s="29">
        <f>F699+H699+I699+J699</f>
        <v>11000</v>
      </c>
      <c r="F699" s="29">
        <v>5000</v>
      </c>
      <c r="G699" s="29"/>
      <c r="H699" s="29">
        <v>0</v>
      </c>
      <c r="I699" s="29">
        <v>6000</v>
      </c>
      <c r="J699" s="29">
        <v>0</v>
      </c>
      <c r="K699" s="68"/>
      <c r="L699" s="15">
        <f>F699-'[1]Сравнение'!F698</f>
        <v>0</v>
      </c>
    </row>
    <row r="700" spans="1:12" s="34" customFormat="1" ht="18" customHeight="1">
      <c r="A700" s="11">
        <f>B700-'[1]Сравнение'!B698</f>
        <v>0</v>
      </c>
      <c r="B700" s="7" t="s">
        <v>963</v>
      </c>
      <c r="C700" s="62"/>
      <c r="D700" s="25" t="s">
        <v>25</v>
      </c>
      <c r="E700" s="29">
        <f>F700+H700+I700+J700</f>
        <v>11000</v>
      </c>
      <c r="F700" s="29">
        <v>5000</v>
      </c>
      <c r="G700" s="29"/>
      <c r="H700" s="29">
        <v>0</v>
      </c>
      <c r="I700" s="29">
        <v>6000</v>
      </c>
      <c r="J700" s="29">
        <v>0</v>
      </c>
      <c r="K700" s="68"/>
      <c r="L700" s="15">
        <f>F700-'[1]Сравнение'!F699</f>
        <v>0</v>
      </c>
    </row>
    <row r="701" spans="1:12" s="34" customFormat="1" ht="18" customHeight="1">
      <c r="A701" s="11">
        <f>B701-'[1]Сравнение'!B699</f>
        <v>0</v>
      </c>
      <c r="B701" s="7" t="s">
        <v>964</v>
      </c>
      <c r="C701" s="62"/>
      <c r="D701" s="25" t="s">
        <v>26</v>
      </c>
      <c r="E701" s="29">
        <f>F701+H701+I701+J701</f>
        <v>0</v>
      </c>
      <c r="F701" s="29">
        <v>0</v>
      </c>
      <c r="G701" s="29"/>
      <c r="H701" s="29">
        <v>0</v>
      </c>
      <c r="I701" s="29">
        <v>0</v>
      </c>
      <c r="J701" s="29">
        <v>0</v>
      </c>
      <c r="K701" s="68"/>
      <c r="L701" s="15">
        <f>F701-'[1]Сравнение'!F700</f>
        <v>0</v>
      </c>
    </row>
    <row r="702" spans="1:12" s="34" customFormat="1" ht="18" customHeight="1">
      <c r="A702" s="11">
        <f>B702-'[1]Сравнение'!B700</f>
        <v>0</v>
      </c>
      <c r="B702" s="7" t="s">
        <v>965</v>
      </c>
      <c r="C702" s="61" t="s">
        <v>966</v>
      </c>
      <c r="D702" s="13" t="s">
        <v>30</v>
      </c>
      <c r="E702" s="23">
        <f>SUM(E703:E706)</f>
        <v>75000</v>
      </c>
      <c r="F702" s="23">
        <f>SUM(F703:F706)</f>
        <v>35000</v>
      </c>
      <c r="G702" s="23"/>
      <c r="H702" s="23">
        <f>SUM(H703:H706)</f>
        <v>0</v>
      </c>
      <c r="I702" s="23">
        <f>SUM(I703:I706)</f>
        <v>40000</v>
      </c>
      <c r="J702" s="23">
        <f>SUM(J703:J706)</f>
        <v>0</v>
      </c>
      <c r="K702" s="67" t="s">
        <v>967</v>
      </c>
      <c r="L702" s="15">
        <f>F702-'[1]Сравнение'!F701</f>
        <v>0</v>
      </c>
    </row>
    <row r="703" spans="1:12" s="34" customFormat="1" ht="18" customHeight="1">
      <c r="A703" s="11">
        <f>B703-'[1]Сравнение'!B701</f>
        <v>0</v>
      </c>
      <c r="B703" s="7" t="s">
        <v>968</v>
      </c>
      <c r="C703" s="62"/>
      <c r="D703" s="25" t="s">
        <v>22</v>
      </c>
      <c r="E703" s="29">
        <f>F703+H703+I703+J703</f>
        <v>0</v>
      </c>
      <c r="F703" s="29">
        <v>0</v>
      </c>
      <c r="G703" s="29"/>
      <c r="H703" s="29">
        <v>0</v>
      </c>
      <c r="I703" s="29">
        <v>0</v>
      </c>
      <c r="J703" s="29">
        <v>0</v>
      </c>
      <c r="K703" s="68"/>
      <c r="L703" s="15">
        <f>F703-'[1]Сравнение'!F702</f>
        <v>0</v>
      </c>
    </row>
    <row r="704" spans="1:12" s="34" customFormat="1" ht="18" customHeight="1">
      <c r="A704" s="11">
        <f>B704-'[1]Сравнение'!B702</f>
        <v>0</v>
      </c>
      <c r="B704" s="7" t="s">
        <v>969</v>
      </c>
      <c r="C704" s="62"/>
      <c r="D704" s="25" t="s">
        <v>23</v>
      </c>
      <c r="E704" s="29">
        <f>F704+H704+I704+J704</f>
        <v>5000</v>
      </c>
      <c r="F704" s="29">
        <v>0</v>
      </c>
      <c r="G704" s="29"/>
      <c r="H704" s="29">
        <v>0</v>
      </c>
      <c r="I704" s="29">
        <v>5000</v>
      </c>
      <c r="J704" s="29">
        <v>0</v>
      </c>
      <c r="K704" s="68"/>
      <c r="L704" s="15">
        <f>F704-'[1]Сравнение'!F703</f>
        <v>0</v>
      </c>
    </row>
    <row r="705" spans="1:12" s="34" customFormat="1" ht="18" customHeight="1">
      <c r="A705" s="11">
        <f>B705-'[1]Сравнение'!B703</f>
        <v>0</v>
      </c>
      <c r="B705" s="7" t="s">
        <v>970</v>
      </c>
      <c r="C705" s="62"/>
      <c r="D705" s="25" t="s">
        <v>25</v>
      </c>
      <c r="E705" s="29">
        <f>F705+H705+I705+J705</f>
        <v>35000</v>
      </c>
      <c r="F705" s="29">
        <v>17500</v>
      </c>
      <c r="G705" s="29"/>
      <c r="H705" s="29">
        <v>0</v>
      </c>
      <c r="I705" s="29">
        <v>17500</v>
      </c>
      <c r="J705" s="29">
        <v>0</v>
      </c>
      <c r="K705" s="68"/>
      <c r="L705" s="15">
        <f>F705-'[1]Сравнение'!F704</f>
        <v>0</v>
      </c>
    </row>
    <row r="706" spans="1:12" s="34" customFormat="1" ht="18" customHeight="1">
      <c r="A706" s="11">
        <f>B706-'[1]Сравнение'!B704</f>
        <v>0</v>
      </c>
      <c r="B706" s="7" t="s">
        <v>971</v>
      </c>
      <c r="C706" s="62"/>
      <c r="D706" s="25" t="s">
        <v>26</v>
      </c>
      <c r="E706" s="29">
        <f>F706+H706+I706+J706</f>
        <v>35000</v>
      </c>
      <c r="F706" s="29">
        <v>17500</v>
      </c>
      <c r="G706" s="29"/>
      <c r="H706" s="29">
        <v>0</v>
      </c>
      <c r="I706" s="29">
        <v>17500</v>
      </c>
      <c r="J706" s="29">
        <v>0</v>
      </c>
      <c r="K706" s="68"/>
      <c r="L706" s="15">
        <f>F706-'[1]Сравнение'!F705</f>
        <v>0</v>
      </c>
    </row>
    <row r="707" spans="1:12" s="34" customFormat="1" ht="15.75">
      <c r="A707" s="11">
        <f>B707-'[1]Сравнение'!B705</f>
        <v>0</v>
      </c>
      <c r="B707" s="7" t="s">
        <v>972</v>
      </c>
      <c r="C707" s="61" t="s">
        <v>973</v>
      </c>
      <c r="D707" s="13" t="s">
        <v>30</v>
      </c>
      <c r="E707" s="23">
        <f>SUM(E708:E711)</f>
        <v>108000</v>
      </c>
      <c r="F707" s="23">
        <f>SUM(F708:F711)</f>
        <v>46000</v>
      </c>
      <c r="G707" s="23"/>
      <c r="H707" s="23">
        <f>SUM(H708:H711)</f>
        <v>0</v>
      </c>
      <c r="I707" s="23">
        <f>SUM(I708:I711)</f>
        <v>62000</v>
      </c>
      <c r="J707" s="23">
        <f>SUM(J708:J711)</f>
        <v>0</v>
      </c>
      <c r="K707" s="67" t="s">
        <v>974</v>
      </c>
      <c r="L707" s="15">
        <f>F707-'[1]Сравнение'!F706</f>
        <v>0</v>
      </c>
    </row>
    <row r="708" spans="1:12" s="34" customFormat="1" ht="15.75">
      <c r="A708" s="11">
        <f>B708-'[1]Сравнение'!B706</f>
        <v>0</v>
      </c>
      <c r="B708" s="7" t="s">
        <v>975</v>
      </c>
      <c r="C708" s="62"/>
      <c r="D708" s="25" t="s">
        <v>22</v>
      </c>
      <c r="E708" s="29">
        <f>F708+H708+I708+J708</f>
        <v>0</v>
      </c>
      <c r="F708" s="29">
        <v>0</v>
      </c>
      <c r="G708" s="29"/>
      <c r="H708" s="29">
        <v>0</v>
      </c>
      <c r="I708" s="29">
        <v>0</v>
      </c>
      <c r="J708" s="29">
        <v>0</v>
      </c>
      <c r="K708" s="68"/>
      <c r="L708" s="15">
        <f>F708-'[1]Сравнение'!F707</f>
        <v>0</v>
      </c>
    </row>
    <row r="709" spans="1:12" s="34" customFormat="1" ht="15.75">
      <c r="A709" s="11">
        <f>B709-'[1]Сравнение'!B707</f>
        <v>0</v>
      </c>
      <c r="B709" s="7" t="s">
        <v>976</v>
      </c>
      <c r="C709" s="62"/>
      <c r="D709" s="25" t="s">
        <v>23</v>
      </c>
      <c r="E709" s="29">
        <f>F709+H709+I709+J709</f>
        <v>16000</v>
      </c>
      <c r="F709" s="29">
        <v>0</v>
      </c>
      <c r="G709" s="29"/>
      <c r="H709" s="29">
        <v>0</v>
      </c>
      <c r="I709" s="29">
        <v>16000</v>
      </c>
      <c r="J709" s="29">
        <v>0</v>
      </c>
      <c r="K709" s="68"/>
      <c r="L709" s="15">
        <f>F709-'[1]Сравнение'!F708</f>
        <v>0</v>
      </c>
    </row>
    <row r="710" spans="1:12" s="34" customFormat="1" ht="15.75">
      <c r="A710" s="11">
        <f>B710-'[1]Сравнение'!B708</f>
        <v>0</v>
      </c>
      <c r="B710" s="7" t="s">
        <v>977</v>
      </c>
      <c r="C710" s="62"/>
      <c r="D710" s="25" t="s">
        <v>25</v>
      </c>
      <c r="E710" s="29">
        <f>F710+H710+I710+J710</f>
        <v>75000</v>
      </c>
      <c r="F710" s="29">
        <v>37500</v>
      </c>
      <c r="G710" s="29"/>
      <c r="H710" s="29">
        <v>0</v>
      </c>
      <c r="I710" s="29">
        <v>37500</v>
      </c>
      <c r="J710" s="29">
        <v>0</v>
      </c>
      <c r="K710" s="68"/>
      <c r="L710" s="15">
        <f>F710-'[1]Сравнение'!F709</f>
        <v>0</v>
      </c>
    </row>
    <row r="711" spans="1:12" s="34" customFormat="1" ht="15.75">
      <c r="A711" s="11">
        <f>B711-'[1]Сравнение'!B709</f>
        <v>0</v>
      </c>
      <c r="B711" s="7" t="s">
        <v>978</v>
      </c>
      <c r="C711" s="62"/>
      <c r="D711" s="25" t="s">
        <v>26</v>
      </c>
      <c r="E711" s="29">
        <f>F711+H711+I711+J711</f>
        <v>17000</v>
      </c>
      <c r="F711" s="29">
        <v>8500</v>
      </c>
      <c r="G711" s="29"/>
      <c r="H711" s="29">
        <v>0</v>
      </c>
      <c r="I711" s="29">
        <v>8500</v>
      </c>
      <c r="J711" s="29">
        <v>0</v>
      </c>
      <c r="K711" s="68"/>
      <c r="L711" s="15">
        <f>F711-'[1]Сравнение'!F710</f>
        <v>0</v>
      </c>
    </row>
    <row r="712" spans="1:12" s="34" customFormat="1" ht="15.75">
      <c r="A712" s="11">
        <f>B712-'[1]Сравнение'!B710</f>
        <v>0</v>
      </c>
      <c r="B712" s="7" t="s">
        <v>979</v>
      </c>
      <c r="C712" s="80" t="s">
        <v>980</v>
      </c>
      <c r="D712" s="13" t="s">
        <v>30</v>
      </c>
      <c r="E712" s="23">
        <f>SUM(E713:E716)</f>
        <v>6500</v>
      </c>
      <c r="F712" s="23">
        <f>SUM(F713:F716)</f>
        <v>3000</v>
      </c>
      <c r="G712" s="23"/>
      <c r="H712" s="23">
        <f>SUM(H713:H716)</f>
        <v>0</v>
      </c>
      <c r="I712" s="23">
        <f>SUM(I713:I716)</f>
        <v>3500</v>
      </c>
      <c r="J712" s="23">
        <f>SUM(J713:J716)</f>
        <v>0</v>
      </c>
      <c r="K712" s="67" t="s">
        <v>981</v>
      </c>
      <c r="L712" s="15">
        <f>F712-'[1]Сравнение'!F711</f>
        <v>0</v>
      </c>
    </row>
    <row r="713" spans="1:12" s="34" customFormat="1" ht="15.75">
      <c r="A713" s="11">
        <f>B713-'[1]Сравнение'!B711</f>
        <v>0</v>
      </c>
      <c r="B713" s="7" t="s">
        <v>982</v>
      </c>
      <c r="C713" s="80"/>
      <c r="D713" s="25" t="s">
        <v>22</v>
      </c>
      <c r="E713" s="29">
        <f>F713+H713+I713+J713</f>
        <v>0</v>
      </c>
      <c r="F713" s="29">
        <v>0</v>
      </c>
      <c r="G713" s="29"/>
      <c r="H713" s="29">
        <v>0</v>
      </c>
      <c r="I713" s="29">
        <v>0</v>
      </c>
      <c r="J713" s="29">
        <v>0</v>
      </c>
      <c r="K713" s="68"/>
      <c r="L713" s="15">
        <f>F713-'[1]Сравнение'!F712</f>
        <v>0</v>
      </c>
    </row>
    <row r="714" spans="1:12" s="34" customFormat="1" ht="15.75">
      <c r="A714" s="11">
        <f>B714-'[1]Сравнение'!B712</f>
        <v>0</v>
      </c>
      <c r="B714" s="7" t="s">
        <v>983</v>
      </c>
      <c r="C714" s="80"/>
      <c r="D714" s="25" t="s">
        <v>23</v>
      </c>
      <c r="E714" s="29">
        <f>F714+H714+I714+J714</f>
        <v>500</v>
      </c>
      <c r="F714" s="29">
        <v>0</v>
      </c>
      <c r="G714" s="29"/>
      <c r="H714" s="29">
        <v>0</v>
      </c>
      <c r="I714" s="29">
        <v>500</v>
      </c>
      <c r="J714" s="29">
        <v>0</v>
      </c>
      <c r="K714" s="68"/>
      <c r="L714" s="15">
        <f>F714-'[1]Сравнение'!F713</f>
        <v>0</v>
      </c>
    </row>
    <row r="715" spans="1:12" s="34" customFormat="1" ht="15.75">
      <c r="A715" s="11">
        <f>B715-'[1]Сравнение'!B713</f>
        <v>0</v>
      </c>
      <c r="B715" s="7" t="s">
        <v>984</v>
      </c>
      <c r="C715" s="80"/>
      <c r="D715" s="25" t="s">
        <v>25</v>
      </c>
      <c r="E715" s="29">
        <f>F715+H715+I715+J715</f>
        <v>6000</v>
      </c>
      <c r="F715" s="29">
        <v>3000</v>
      </c>
      <c r="G715" s="29"/>
      <c r="H715" s="29">
        <v>0</v>
      </c>
      <c r="I715" s="29">
        <v>3000</v>
      </c>
      <c r="J715" s="29">
        <v>0</v>
      </c>
      <c r="K715" s="68"/>
      <c r="L715" s="15">
        <f>F715-'[1]Сравнение'!F714</f>
        <v>0</v>
      </c>
    </row>
    <row r="716" spans="1:12" s="34" customFormat="1" ht="16.5" thickBot="1">
      <c r="A716" s="11">
        <f>B716-'[1]Сравнение'!B714</f>
        <v>0</v>
      </c>
      <c r="B716" s="7" t="s">
        <v>985</v>
      </c>
      <c r="C716" s="80"/>
      <c r="D716" s="25" t="s">
        <v>26</v>
      </c>
      <c r="E716" s="29">
        <f>F716+H716+I716+J716</f>
        <v>0</v>
      </c>
      <c r="F716" s="29">
        <v>0</v>
      </c>
      <c r="G716" s="29"/>
      <c r="H716" s="29">
        <v>0</v>
      </c>
      <c r="I716" s="29">
        <v>0</v>
      </c>
      <c r="J716" s="29">
        <v>0</v>
      </c>
      <c r="K716" s="68"/>
      <c r="L716" s="15">
        <f>F716-'[1]Сравнение'!F715</f>
        <v>0</v>
      </c>
    </row>
    <row r="717" spans="1:12" s="34" customFormat="1" ht="15.75" customHeight="1">
      <c r="A717" s="11">
        <f>B717-'[1]Сравнение'!B715</f>
        <v>0</v>
      </c>
      <c r="B717" s="7" t="s">
        <v>986</v>
      </c>
      <c r="C717" s="80" t="s">
        <v>987</v>
      </c>
      <c r="D717" s="13" t="s">
        <v>30</v>
      </c>
      <c r="E717" s="23">
        <f>SUM(E718:E721)</f>
        <v>15799</v>
      </c>
      <c r="F717" s="23">
        <f>SUM(F718:F721)</f>
        <v>2409</v>
      </c>
      <c r="G717" s="23"/>
      <c r="H717" s="23">
        <f>SUM(H718:H721)</f>
        <v>0</v>
      </c>
      <c r="I717" s="23">
        <f>SUM(I718:I721)</f>
        <v>13390</v>
      </c>
      <c r="J717" s="23">
        <f>SUM(J718:J721)</f>
        <v>0</v>
      </c>
      <c r="K717" s="82" t="s">
        <v>988</v>
      </c>
      <c r="L717" s="15">
        <f>F717-'[1]Сравнение'!F716</f>
        <v>0</v>
      </c>
    </row>
    <row r="718" spans="1:12" s="34" customFormat="1" ht="15.75" customHeight="1">
      <c r="A718" s="11">
        <f>B718-'[1]Сравнение'!B716</f>
        <v>0</v>
      </c>
      <c r="B718" s="7" t="s">
        <v>989</v>
      </c>
      <c r="C718" s="80"/>
      <c r="D718" s="25" t="s">
        <v>22</v>
      </c>
      <c r="E718" s="29">
        <f>F718+H718+I718+J718</f>
        <v>2599</v>
      </c>
      <c r="F718" s="29">
        <v>909</v>
      </c>
      <c r="G718" s="29"/>
      <c r="H718" s="29">
        <v>0</v>
      </c>
      <c r="I718" s="29">
        <v>1690</v>
      </c>
      <c r="J718" s="29">
        <v>0</v>
      </c>
      <c r="K718" s="68"/>
      <c r="L718" s="15">
        <f>F718-'[1]Сравнение'!F717</f>
        <v>0</v>
      </c>
    </row>
    <row r="719" spans="1:12" s="34" customFormat="1" ht="22.5" customHeight="1">
      <c r="A719" s="11">
        <f>B719-'[1]Сравнение'!B717</f>
        <v>0</v>
      </c>
      <c r="B719" s="7" t="s">
        <v>990</v>
      </c>
      <c r="C719" s="80"/>
      <c r="D719" s="25" t="s">
        <v>23</v>
      </c>
      <c r="E719" s="29">
        <f>F719+H719+I719+J719</f>
        <v>3900</v>
      </c>
      <c r="F719" s="29">
        <v>500</v>
      </c>
      <c r="G719" s="29"/>
      <c r="H719" s="29">
        <v>0</v>
      </c>
      <c r="I719" s="29">
        <v>3400</v>
      </c>
      <c r="J719" s="29">
        <v>0</v>
      </c>
      <c r="K719" s="68"/>
      <c r="L719" s="15">
        <f>F719-'[1]Сравнение'!F718</f>
        <v>0</v>
      </c>
    </row>
    <row r="720" spans="1:12" s="34" customFormat="1" ht="24.75" customHeight="1">
      <c r="A720" s="11">
        <f>B720-'[1]Сравнение'!B718</f>
        <v>0</v>
      </c>
      <c r="B720" s="7" t="s">
        <v>991</v>
      </c>
      <c r="C720" s="80"/>
      <c r="D720" s="25" t="s">
        <v>25</v>
      </c>
      <c r="E720" s="29">
        <f>F720+H720+I720+J720</f>
        <v>4400</v>
      </c>
      <c r="F720" s="29">
        <v>500</v>
      </c>
      <c r="G720" s="29"/>
      <c r="H720" s="29">
        <v>0</v>
      </c>
      <c r="I720" s="29">
        <v>3900</v>
      </c>
      <c r="J720" s="29">
        <v>0</v>
      </c>
      <c r="K720" s="68"/>
      <c r="L720" s="15">
        <f>F720-'[1]Сравнение'!F719</f>
        <v>0</v>
      </c>
    </row>
    <row r="721" spans="1:12" s="34" customFormat="1" ht="24.75" customHeight="1">
      <c r="A721" s="11">
        <f>B721-'[1]Сравнение'!B719</f>
        <v>0</v>
      </c>
      <c r="B721" s="7" t="s">
        <v>992</v>
      </c>
      <c r="C721" s="80"/>
      <c r="D721" s="25" t="s">
        <v>26</v>
      </c>
      <c r="E721" s="29">
        <f>F721+H721+I721+J721</f>
        <v>4900</v>
      </c>
      <c r="F721" s="29">
        <v>500</v>
      </c>
      <c r="G721" s="29"/>
      <c r="H721" s="29">
        <v>0</v>
      </c>
      <c r="I721" s="29">
        <v>4400</v>
      </c>
      <c r="J721" s="29">
        <v>0</v>
      </c>
      <c r="K721" s="68"/>
      <c r="L721" s="15">
        <f>F721-'[1]Сравнение'!F720</f>
        <v>0</v>
      </c>
    </row>
    <row r="722" spans="1:12" s="34" customFormat="1" ht="39.75" customHeight="1">
      <c r="A722" s="11">
        <f>B722-'[1]Сравнение'!B720</f>
        <v>0</v>
      </c>
      <c r="B722" s="7" t="s">
        <v>993</v>
      </c>
      <c r="C722" s="61" t="s">
        <v>994</v>
      </c>
      <c r="D722" s="13" t="s">
        <v>30</v>
      </c>
      <c r="E722" s="23">
        <f>SUM(E723:E726)</f>
        <v>25262</v>
      </c>
      <c r="F722" s="23">
        <f>SUM(F723:F726)</f>
        <v>18020</v>
      </c>
      <c r="G722" s="23"/>
      <c r="H722" s="23">
        <f>SUM(H723:H726)</f>
        <v>0</v>
      </c>
      <c r="I722" s="23">
        <f>SUM(I723:I726)</f>
        <v>7242</v>
      </c>
      <c r="J722" s="23">
        <f>SUM(J723:J726)</f>
        <v>0</v>
      </c>
      <c r="K722" s="67" t="s">
        <v>995</v>
      </c>
      <c r="L722" s="15">
        <f>F722-'[1]Сравнение'!F721</f>
        <v>0</v>
      </c>
    </row>
    <row r="723" spans="1:12" s="34" customFormat="1" ht="45.75" customHeight="1">
      <c r="A723" s="11">
        <f>B723-'[1]Сравнение'!B721</f>
        <v>0</v>
      </c>
      <c r="B723" s="7" t="s">
        <v>996</v>
      </c>
      <c r="C723" s="62"/>
      <c r="D723" s="25" t="s">
        <v>22</v>
      </c>
      <c r="E723" s="29">
        <f>F723+H723+I723+J723</f>
        <v>4862</v>
      </c>
      <c r="F723" s="29">
        <v>2120</v>
      </c>
      <c r="G723" s="29"/>
      <c r="H723" s="29">
        <v>0</v>
      </c>
      <c r="I723" s="29">
        <v>2742</v>
      </c>
      <c r="J723" s="29">
        <v>0</v>
      </c>
      <c r="K723" s="68"/>
      <c r="L723" s="15">
        <f>F723-'[1]Сравнение'!F722</f>
        <v>0</v>
      </c>
    </row>
    <row r="724" spans="1:12" s="34" customFormat="1" ht="28.5" customHeight="1">
      <c r="A724" s="11">
        <f>B724-'[1]Сравнение'!B722</f>
        <v>0</v>
      </c>
      <c r="B724" s="7" t="s">
        <v>997</v>
      </c>
      <c r="C724" s="62"/>
      <c r="D724" s="25" t="s">
        <v>23</v>
      </c>
      <c r="E724" s="29">
        <f>F724+H724+I724+J724</f>
        <v>6700</v>
      </c>
      <c r="F724" s="29">
        <v>5200</v>
      </c>
      <c r="G724" s="29"/>
      <c r="H724" s="29">
        <v>0</v>
      </c>
      <c r="I724" s="29">
        <v>1500</v>
      </c>
      <c r="J724" s="29">
        <v>0</v>
      </c>
      <c r="K724" s="68"/>
      <c r="L724" s="15">
        <f>F724-'[1]Сравнение'!F723</f>
        <v>0</v>
      </c>
    </row>
    <row r="725" spans="1:12" s="34" customFormat="1" ht="39" customHeight="1">
      <c r="A725" s="11">
        <f>B725-'[1]Сравнение'!B723</f>
        <v>0</v>
      </c>
      <c r="B725" s="7" t="s">
        <v>998</v>
      </c>
      <c r="C725" s="62"/>
      <c r="D725" s="25" t="s">
        <v>25</v>
      </c>
      <c r="E725" s="29">
        <f>F725+H725+I725+J725</f>
        <v>6800</v>
      </c>
      <c r="F725" s="29">
        <v>5300</v>
      </c>
      <c r="G725" s="29"/>
      <c r="H725" s="29">
        <v>0</v>
      </c>
      <c r="I725" s="29">
        <v>1500</v>
      </c>
      <c r="J725" s="29">
        <v>0</v>
      </c>
      <c r="K725" s="68"/>
      <c r="L725" s="15">
        <f>F725-'[1]Сравнение'!F724</f>
        <v>0</v>
      </c>
    </row>
    <row r="726" spans="1:12" s="34" customFormat="1" ht="30" customHeight="1">
      <c r="A726" s="11">
        <f>B726-'[1]Сравнение'!B724</f>
        <v>0</v>
      </c>
      <c r="B726" s="7" t="s">
        <v>999</v>
      </c>
      <c r="C726" s="62"/>
      <c r="D726" s="25" t="s">
        <v>26</v>
      </c>
      <c r="E726" s="29">
        <f>F726+H726+I726+J726</f>
        <v>6900</v>
      </c>
      <c r="F726" s="29">
        <v>5400</v>
      </c>
      <c r="G726" s="29"/>
      <c r="H726" s="29">
        <v>0</v>
      </c>
      <c r="I726" s="29">
        <v>1500</v>
      </c>
      <c r="J726" s="29">
        <v>0</v>
      </c>
      <c r="K726" s="68"/>
      <c r="L726" s="15">
        <f>F726-'[1]Сравнение'!F725</f>
        <v>0</v>
      </c>
    </row>
    <row r="727" spans="1:12" s="34" customFormat="1" ht="15.75">
      <c r="A727" s="11">
        <f>B727-'[1]Сравнение'!B725</f>
        <v>0</v>
      </c>
      <c r="B727" s="7" t="s">
        <v>1000</v>
      </c>
      <c r="C727" s="61" t="s">
        <v>1001</v>
      </c>
      <c r="D727" s="13" t="s">
        <v>30</v>
      </c>
      <c r="E727" s="23">
        <f>SUM(E728:E731)</f>
        <v>12000</v>
      </c>
      <c r="F727" s="23">
        <f>SUM(F728:F731)</f>
        <v>6000</v>
      </c>
      <c r="G727" s="23"/>
      <c r="H727" s="23">
        <f>SUM(H728:H731)</f>
        <v>0</v>
      </c>
      <c r="I727" s="23">
        <f>SUM(I728:I731)</f>
        <v>6000</v>
      </c>
      <c r="J727" s="23">
        <f>SUM(J728:J731)</f>
        <v>0</v>
      </c>
      <c r="K727" s="67" t="s">
        <v>1002</v>
      </c>
      <c r="L727" s="15">
        <f>F727-'[1]Сравнение'!F726</f>
        <v>0</v>
      </c>
    </row>
    <row r="728" spans="1:12" s="34" customFormat="1" ht="28.5" customHeight="1">
      <c r="A728" s="11">
        <f>B728-'[1]Сравнение'!B726</f>
        <v>0</v>
      </c>
      <c r="B728" s="7" t="s">
        <v>1003</v>
      </c>
      <c r="C728" s="62"/>
      <c r="D728" s="25" t="s">
        <v>22</v>
      </c>
      <c r="E728" s="29">
        <f>F728+H728+I728+J728</f>
        <v>0</v>
      </c>
      <c r="F728" s="29">
        <v>0</v>
      </c>
      <c r="G728" s="29"/>
      <c r="H728" s="29">
        <v>0</v>
      </c>
      <c r="I728" s="29">
        <v>0</v>
      </c>
      <c r="J728" s="29">
        <v>0</v>
      </c>
      <c r="K728" s="68"/>
      <c r="L728" s="15">
        <f>F728-'[1]Сравнение'!F727</f>
        <v>0</v>
      </c>
    </row>
    <row r="729" spans="1:12" s="34" customFormat="1" ht="22.5" customHeight="1">
      <c r="A729" s="11">
        <f>B729-'[1]Сравнение'!B727</f>
        <v>0</v>
      </c>
      <c r="B729" s="7" t="s">
        <v>1004</v>
      </c>
      <c r="C729" s="62"/>
      <c r="D729" s="25" t="s">
        <v>23</v>
      </c>
      <c r="E729" s="29">
        <f>F729+H729+I729+J729</f>
        <v>12000</v>
      </c>
      <c r="F729" s="29">
        <v>6000</v>
      </c>
      <c r="G729" s="29"/>
      <c r="H729" s="29">
        <v>0</v>
      </c>
      <c r="I729" s="29">
        <v>6000</v>
      </c>
      <c r="J729" s="29">
        <v>0</v>
      </c>
      <c r="K729" s="68"/>
      <c r="L729" s="15">
        <f>F729-'[1]Сравнение'!F728</f>
        <v>0</v>
      </c>
    </row>
    <row r="730" spans="1:12" s="34" customFormat="1" ht="27.75" customHeight="1">
      <c r="A730" s="11">
        <f>B730-'[1]Сравнение'!B728</f>
        <v>0</v>
      </c>
      <c r="B730" s="7" t="s">
        <v>1005</v>
      </c>
      <c r="C730" s="62"/>
      <c r="D730" s="25" t="s">
        <v>25</v>
      </c>
      <c r="E730" s="29">
        <f>F730+H730+I730+J730</f>
        <v>0</v>
      </c>
      <c r="F730" s="29">
        <v>0</v>
      </c>
      <c r="G730" s="29"/>
      <c r="H730" s="29">
        <v>0</v>
      </c>
      <c r="I730" s="29">
        <v>0</v>
      </c>
      <c r="J730" s="29">
        <v>0</v>
      </c>
      <c r="K730" s="68"/>
      <c r="L730" s="15">
        <f>F730-'[1]Сравнение'!F729</f>
        <v>0</v>
      </c>
    </row>
    <row r="731" spans="1:12" s="34" customFormat="1" ht="15.75">
      <c r="A731" s="11">
        <f>B731-'[1]Сравнение'!B729</f>
        <v>0</v>
      </c>
      <c r="B731" s="7" t="s">
        <v>1006</v>
      </c>
      <c r="C731" s="62"/>
      <c r="D731" s="25" t="s">
        <v>26</v>
      </c>
      <c r="E731" s="29">
        <f>F731+H731+I731+J731</f>
        <v>0</v>
      </c>
      <c r="F731" s="29">
        <v>0</v>
      </c>
      <c r="G731" s="29"/>
      <c r="H731" s="29">
        <v>0</v>
      </c>
      <c r="I731" s="29">
        <v>0</v>
      </c>
      <c r="J731" s="29">
        <v>0</v>
      </c>
      <c r="K731" s="68"/>
      <c r="L731" s="15">
        <f>F731-'[1]Сравнение'!F730</f>
        <v>0</v>
      </c>
    </row>
    <row r="732" spans="1:12" s="34" customFormat="1" ht="24" customHeight="1">
      <c r="A732" s="11">
        <f>B732-'[1]Сравнение'!B730</f>
        <v>0</v>
      </c>
      <c r="B732" s="7" t="s">
        <v>1007</v>
      </c>
      <c r="C732" s="61" t="s">
        <v>1008</v>
      </c>
      <c r="D732" s="13" t="s">
        <v>30</v>
      </c>
      <c r="E732" s="23">
        <f>SUM(E733:E736)</f>
        <v>30000</v>
      </c>
      <c r="F732" s="23">
        <f>SUM(F733:F736)</f>
        <v>15000</v>
      </c>
      <c r="G732" s="23"/>
      <c r="H732" s="23">
        <f>SUM(H733:H736)</f>
        <v>0</v>
      </c>
      <c r="I732" s="23">
        <f>SUM(I733:I736)</f>
        <v>15000</v>
      </c>
      <c r="J732" s="23">
        <f>SUM(J733:J736)</f>
        <v>0</v>
      </c>
      <c r="K732" s="67" t="s">
        <v>967</v>
      </c>
      <c r="L732" s="15">
        <f>F732-'[1]Сравнение'!F731</f>
        <v>0</v>
      </c>
    </row>
    <row r="733" spans="1:12" s="34" customFormat="1" ht="24" customHeight="1">
      <c r="A733" s="11">
        <f>B733-'[1]Сравнение'!B731</f>
        <v>0</v>
      </c>
      <c r="B733" s="7" t="s">
        <v>1009</v>
      </c>
      <c r="C733" s="62"/>
      <c r="D733" s="25" t="s">
        <v>22</v>
      </c>
      <c r="E733" s="29">
        <f>F733+H733+I733+J733</f>
        <v>0</v>
      </c>
      <c r="F733" s="29">
        <v>0</v>
      </c>
      <c r="G733" s="29"/>
      <c r="H733" s="29">
        <v>0</v>
      </c>
      <c r="I733" s="29">
        <v>0</v>
      </c>
      <c r="J733" s="29">
        <v>0</v>
      </c>
      <c r="K733" s="68"/>
      <c r="L733" s="15">
        <f>F733-'[1]Сравнение'!F732</f>
        <v>0</v>
      </c>
    </row>
    <row r="734" spans="1:12" s="34" customFormat="1" ht="24" customHeight="1">
      <c r="A734" s="11">
        <f>B734-'[1]Сравнение'!B732</f>
        <v>0</v>
      </c>
      <c r="B734" s="7" t="s">
        <v>1010</v>
      </c>
      <c r="C734" s="62"/>
      <c r="D734" s="25" t="s">
        <v>23</v>
      </c>
      <c r="E734" s="29">
        <f>F734+H734+I734+J734</f>
        <v>30000</v>
      </c>
      <c r="F734" s="29">
        <v>15000</v>
      </c>
      <c r="G734" s="29"/>
      <c r="H734" s="29">
        <v>0</v>
      </c>
      <c r="I734" s="29">
        <v>15000</v>
      </c>
      <c r="J734" s="29">
        <v>0</v>
      </c>
      <c r="K734" s="68"/>
      <c r="L734" s="15">
        <f>F734-'[1]Сравнение'!F733</f>
        <v>0</v>
      </c>
    </row>
    <row r="735" spans="1:12" s="34" customFormat="1" ht="24" customHeight="1">
      <c r="A735" s="11">
        <f>B735-'[1]Сравнение'!B733</f>
        <v>0</v>
      </c>
      <c r="B735" s="7" t="s">
        <v>1011</v>
      </c>
      <c r="C735" s="62"/>
      <c r="D735" s="25" t="s">
        <v>25</v>
      </c>
      <c r="E735" s="29">
        <f>F735+H735+I735+J735</f>
        <v>0</v>
      </c>
      <c r="F735" s="29">
        <v>0</v>
      </c>
      <c r="G735" s="29"/>
      <c r="H735" s="29">
        <v>0</v>
      </c>
      <c r="I735" s="29">
        <v>0</v>
      </c>
      <c r="J735" s="29">
        <v>0</v>
      </c>
      <c r="K735" s="68"/>
      <c r="L735" s="15">
        <f>F735-'[1]Сравнение'!F734</f>
        <v>0</v>
      </c>
    </row>
    <row r="736" spans="1:12" s="34" customFormat="1" ht="24" customHeight="1">
      <c r="A736" s="11">
        <f>B736-'[1]Сравнение'!B734</f>
        <v>0</v>
      </c>
      <c r="B736" s="7" t="s">
        <v>1012</v>
      </c>
      <c r="C736" s="62"/>
      <c r="D736" s="25" t="s">
        <v>26</v>
      </c>
      <c r="E736" s="29">
        <f>F736+H736+I736+J736</f>
        <v>0</v>
      </c>
      <c r="F736" s="29">
        <v>0</v>
      </c>
      <c r="G736" s="29"/>
      <c r="H736" s="29">
        <v>0</v>
      </c>
      <c r="I736" s="29">
        <v>0</v>
      </c>
      <c r="J736" s="29">
        <v>0</v>
      </c>
      <c r="K736" s="68"/>
      <c r="L736" s="15">
        <f>F736-'[1]Сравнение'!F735</f>
        <v>0</v>
      </c>
    </row>
    <row r="737" spans="1:12" s="34" customFormat="1" ht="15.75">
      <c r="A737" s="11">
        <f>B737-'[1]Сравнение'!B735</f>
        <v>0</v>
      </c>
      <c r="B737" s="7" t="s">
        <v>1013</v>
      </c>
      <c r="C737" s="61" t="s">
        <v>1014</v>
      </c>
      <c r="D737" s="13" t="s">
        <v>30</v>
      </c>
      <c r="E737" s="23">
        <f>SUM(E738:E741)</f>
        <v>30000</v>
      </c>
      <c r="F737" s="23">
        <f>SUM(F738:F741)</f>
        <v>15000</v>
      </c>
      <c r="G737" s="23"/>
      <c r="H737" s="23">
        <f>SUM(H738:H741)</f>
        <v>0</v>
      </c>
      <c r="I737" s="23">
        <f>SUM(I738:I741)</f>
        <v>15000</v>
      </c>
      <c r="J737" s="23">
        <f>SUM(J738:J741)</f>
        <v>0</v>
      </c>
      <c r="K737" s="67" t="s">
        <v>1015</v>
      </c>
      <c r="L737" s="15">
        <f>F737-'[1]Сравнение'!F736</f>
        <v>0</v>
      </c>
    </row>
    <row r="738" spans="1:12" s="34" customFormat="1" ht="15.75">
      <c r="A738" s="11">
        <f>B738-'[1]Сравнение'!B736</f>
        <v>0</v>
      </c>
      <c r="B738" s="7" t="s">
        <v>1016</v>
      </c>
      <c r="C738" s="62"/>
      <c r="D738" s="25" t="s">
        <v>22</v>
      </c>
      <c r="E738" s="29">
        <f>F738+H738+I738+J738</f>
        <v>0</v>
      </c>
      <c r="F738" s="29">
        <v>0</v>
      </c>
      <c r="G738" s="29"/>
      <c r="H738" s="29">
        <v>0</v>
      </c>
      <c r="I738" s="29">
        <v>0</v>
      </c>
      <c r="J738" s="29">
        <v>0</v>
      </c>
      <c r="K738" s="68"/>
      <c r="L738" s="15">
        <f>F738-'[1]Сравнение'!F737</f>
        <v>0</v>
      </c>
    </row>
    <row r="739" spans="1:12" s="34" customFormat="1" ht="15.75">
      <c r="A739" s="11">
        <f>B739-'[1]Сравнение'!B737</f>
        <v>0</v>
      </c>
      <c r="B739" s="7" t="s">
        <v>1017</v>
      </c>
      <c r="C739" s="62"/>
      <c r="D739" s="25" t="s">
        <v>23</v>
      </c>
      <c r="E739" s="29">
        <f>F739+H739+I739+J739</f>
        <v>20000</v>
      </c>
      <c r="F739" s="29">
        <v>10000</v>
      </c>
      <c r="G739" s="29"/>
      <c r="H739" s="29">
        <v>0</v>
      </c>
      <c r="I739" s="29">
        <v>10000</v>
      </c>
      <c r="J739" s="29">
        <v>0</v>
      </c>
      <c r="K739" s="68"/>
      <c r="L739" s="15">
        <f>F739-'[1]Сравнение'!F738</f>
        <v>0</v>
      </c>
    </row>
    <row r="740" spans="1:12" s="34" customFormat="1" ht="15.75">
      <c r="A740" s="11">
        <f>B740-'[1]Сравнение'!B738</f>
        <v>0</v>
      </c>
      <c r="B740" s="7" t="s">
        <v>1018</v>
      </c>
      <c r="C740" s="62"/>
      <c r="D740" s="25" t="s">
        <v>25</v>
      </c>
      <c r="E740" s="29">
        <f>F740+H740+I740+J740</f>
        <v>10000</v>
      </c>
      <c r="F740" s="29">
        <v>5000</v>
      </c>
      <c r="G740" s="29"/>
      <c r="H740" s="29">
        <v>0</v>
      </c>
      <c r="I740" s="29">
        <v>5000</v>
      </c>
      <c r="J740" s="29">
        <v>0</v>
      </c>
      <c r="K740" s="68"/>
      <c r="L740" s="15">
        <f>F740-'[1]Сравнение'!F739</f>
        <v>0</v>
      </c>
    </row>
    <row r="741" spans="1:12" s="34" customFormat="1" ht="15.75">
      <c r="A741" s="11">
        <f>B741-'[1]Сравнение'!B739</f>
        <v>0</v>
      </c>
      <c r="B741" s="7" t="s">
        <v>1019</v>
      </c>
      <c r="C741" s="62"/>
      <c r="D741" s="25" t="s">
        <v>26</v>
      </c>
      <c r="E741" s="29">
        <f>F741+H741+I741+J741</f>
        <v>0</v>
      </c>
      <c r="F741" s="29">
        <v>0</v>
      </c>
      <c r="G741" s="29"/>
      <c r="H741" s="29">
        <v>0</v>
      </c>
      <c r="I741" s="29">
        <v>0</v>
      </c>
      <c r="J741" s="29">
        <v>0</v>
      </c>
      <c r="K741" s="68"/>
      <c r="L741" s="15">
        <f>F741-'[1]Сравнение'!F740</f>
        <v>0</v>
      </c>
    </row>
    <row r="742" spans="1:12" s="34" customFormat="1" ht="15.75">
      <c r="A742" s="11">
        <f>B742-'[1]Сравнение'!B740</f>
        <v>0</v>
      </c>
      <c r="B742" s="7" t="s">
        <v>1020</v>
      </c>
      <c r="C742" s="61" t="s">
        <v>1021</v>
      </c>
      <c r="D742" s="13" t="s">
        <v>30</v>
      </c>
      <c r="E742" s="23">
        <f>SUM(E743:E746)</f>
        <v>42000</v>
      </c>
      <c r="F742" s="23">
        <f>SUM(F743:F746)</f>
        <v>22000</v>
      </c>
      <c r="G742" s="23"/>
      <c r="H742" s="23">
        <f>SUM(H743:H746)</f>
        <v>0</v>
      </c>
      <c r="I742" s="23">
        <f>SUM(I743:I746)</f>
        <v>20000</v>
      </c>
      <c r="J742" s="23">
        <f>SUM(J743:J746)</f>
        <v>0</v>
      </c>
      <c r="K742" s="67" t="s">
        <v>1022</v>
      </c>
      <c r="L742" s="15">
        <f>F742-'[1]Сравнение'!F741</f>
        <v>0</v>
      </c>
    </row>
    <row r="743" spans="1:12" s="34" customFormat="1" ht="15.75">
      <c r="A743" s="11">
        <f>B743-'[1]Сравнение'!B741</f>
        <v>0</v>
      </c>
      <c r="B743" s="7" t="s">
        <v>1023</v>
      </c>
      <c r="C743" s="62"/>
      <c r="D743" s="25" t="s">
        <v>22</v>
      </c>
      <c r="E743" s="29">
        <f>F743+H743++I743+J743</f>
        <v>0</v>
      </c>
      <c r="F743" s="29">
        <v>0</v>
      </c>
      <c r="G743" s="29"/>
      <c r="H743" s="29">
        <v>0</v>
      </c>
      <c r="I743" s="29">
        <v>0</v>
      </c>
      <c r="J743" s="29">
        <v>0</v>
      </c>
      <c r="K743" s="68"/>
      <c r="L743" s="15">
        <f>F743-'[1]Сравнение'!F742</f>
        <v>0</v>
      </c>
    </row>
    <row r="744" spans="1:12" s="34" customFormat="1" ht="15.75">
      <c r="A744" s="11">
        <f>B744-'[1]Сравнение'!B742</f>
        <v>0</v>
      </c>
      <c r="B744" s="7" t="s">
        <v>1024</v>
      </c>
      <c r="C744" s="62"/>
      <c r="D744" s="25" t="s">
        <v>23</v>
      </c>
      <c r="E744" s="29">
        <f>F744+H744++I744+J744</f>
        <v>22000</v>
      </c>
      <c r="F744" s="29">
        <v>12000</v>
      </c>
      <c r="G744" s="29"/>
      <c r="H744" s="29">
        <v>0</v>
      </c>
      <c r="I744" s="29">
        <v>10000</v>
      </c>
      <c r="J744" s="29">
        <v>0</v>
      </c>
      <c r="K744" s="68"/>
      <c r="L744" s="15">
        <f>F744-'[1]Сравнение'!F743</f>
        <v>0</v>
      </c>
    </row>
    <row r="745" spans="1:12" s="34" customFormat="1" ht="24.75" customHeight="1">
      <c r="A745" s="11">
        <f>B745-'[1]Сравнение'!B743</f>
        <v>0</v>
      </c>
      <c r="B745" s="7" t="s">
        <v>1025</v>
      </c>
      <c r="C745" s="62"/>
      <c r="D745" s="25" t="s">
        <v>25</v>
      </c>
      <c r="E745" s="29">
        <f>F745+H745++I745+J745</f>
        <v>20000</v>
      </c>
      <c r="F745" s="29">
        <v>10000</v>
      </c>
      <c r="G745" s="29"/>
      <c r="H745" s="29">
        <v>0</v>
      </c>
      <c r="I745" s="29">
        <v>10000</v>
      </c>
      <c r="J745" s="29">
        <v>0</v>
      </c>
      <c r="K745" s="68"/>
      <c r="L745" s="15">
        <f>F745-'[1]Сравнение'!F744</f>
        <v>0</v>
      </c>
    </row>
    <row r="746" spans="1:12" s="34" customFormat="1" ht="16.5" thickBot="1">
      <c r="A746" s="11">
        <f>B746-'[1]Сравнение'!B744</f>
        <v>0</v>
      </c>
      <c r="B746" s="7" t="s">
        <v>1026</v>
      </c>
      <c r="C746" s="62"/>
      <c r="D746" s="25" t="s">
        <v>26</v>
      </c>
      <c r="E746" s="29">
        <f>F746+H746++I746+J746</f>
        <v>0</v>
      </c>
      <c r="F746" s="29">
        <v>0</v>
      </c>
      <c r="G746" s="29"/>
      <c r="H746" s="29">
        <v>0</v>
      </c>
      <c r="I746" s="29">
        <v>0</v>
      </c>
      <c r="J746" s="29">
        <v>0</v>
      </c>
      <c r="K746" s="68"/>
      <c r="L746" s="15">
        <f>F746-'[1]Сравнение'!F745</f>
        <v>0</v>
      </c>
    </row>
    <row r="747" spans="1:12" s="35" customFormat="1" ht="15.75" customHeight="1" thickBot="1">
      <c r="A747" s="11">
        <f>B747-'[1]Сравнение'!B745</f>
        <v>0</v>
      </c>
      <c r="B747" s="7" t="s">
        <v>1027</v>
      </c>
      <c r="C747" s="83" t="s">
        <v>1028</v>
      </c>
      <c r="D747" s="84"/>
      <c r="E747" s="84"/>
      <c r="F747" s="84"/>
      <c r="G747" s="84"/>
      <c r="H747" s="84"/>
      <c r="I747" s="84"/>
      <c r="J747" s="84"/>
      <c r="K747" s="84"/>
      <c r="L747" s="15">
        <f>F747-'[1]Сравнение'!F746</f>
        <v>0</v>
      </c>
    </row>
    <row r="748" spans="1:12" s="34" customFormat="1" ht="26.25" customHeight="1">
      <c r="A748" s="11">
        <f>B748-'[1]Сравнение'!B746</f>
        <v>0</v>
      </c>
      <c r="B748" s="7" t="s">
        <v>1029</v>
      </c>
      <c r="C748" s="62" t="s">
        <v>1030</v>
      </c>
      <c r="D748" s="13" t="s">
        <v>30</v>
      </c>
      <c r="E748" s="23">
        <f>SUM(E749:E752)</f>
        <v>199181</v>
      </c>
      <c r="F748" s="23">
        <f>SUM(F749:F752)</f>
        <v>199000</v>
      </c>
      <c r="G748" s="23"/>
      <c r="H748" s="23">
        <f>SUM(H749:H752)</f>
        <v>0</v>
      </c>
      <c r="I748" s="23">
        <f>SUM(I749:I752)</f>
        <v>181</v>
      </c>
      <c r="J748" s="23">
        <f>SUM(J749:J752)</f>
        <v>0</v>
      </c>
      <c r="K748" s="69" t="s">
        <v>1031</v>
      </c>
      <c r="L748" s="15"/>
    </row>
    <row r="749" spans="1:12" s="34" customFormat="1" ht="26.25" customHeight="1">
      <c r="A749" s="11">
        <f>B749-'[1]Сравнение'!B747</f>
        <v>0</v>
      </c>
      <c r="B749" s="7" t="s">
        <v>1032</v>
      </c>
      <c r="C749" s="62"/>
      <c r="D749" s="25" t="s">
        <v>22</v>
      </c>
      <c r="E749" s="29">
        <f>F749+H749+I749+J749</f>
        <v>199181</v>
      </c>
      <c r="F749" s="29">
        <v>199000</v>
      </c>
      <c r="G749" s="29"/>
      <c r="H749" s="29">
        <v>0</v>
      </c>
      <c r="I749" s="29">
        <v>181</v>
      </c>
      <c r="J749" s="29">
        <v>0</v>
      </c>
      <c r="K749" s="81"/>
      <c r="L749" s="15">
        <f>F749-'[1]Сравнение'!F748</f>
        <v>199000</v>
      </c>
    </row>
    <row r="750" spans="1:12" s="34" customFormat="1" ht="26.25" customHeight="1">
      <c r="A750" s="11">
        <f>B750-'[1]Сравнение'!B748</f>
        <v>0</v>
      </c>
      <c r="B750" s="7" t="s">
        <v>1033</v>
      </c>
      <c r="C750" s="62"/>
      <c r="D750" s="25" t="s">
        <v>23</v>
      </c>
      <c r="E750" s="29">
        <f>F750+H750+I750+J750</f>
        <v>0</v>
      </c>
      <c r="F750" s="29">
        <v>0</v>
      </c>
      <c r="G750" s="29"/>
      <c r="H750" s="29">
        <v>0</v>
      </c>
      <c r="I750" s="29">
        <v>0</v>
      </c>
      <c r="J750" s="29">
        <v>0</v>
      </c>
      <c r="K750" s="81"/>
      <c r="L750" s="15">
        <f>F750-'[1]Сравнение'!F749</f>
        <v>0</v>
      </c>
    </row>
    <row r="751" spans="1:12" s="34" customFormat="1" ht="26.25" customHeight="1">
      <c r="A751" s="11">
        <f>B751-'[1]Сравнение'!B749</f>
        <v>0</v>
      </c>
      <c r="B751" s="7" t="s">
        <v>1034</v>
      </c>
      <c r="C751" s="62"/>
      <c r="D751" s="25" t="s">
        <v>25</v>
      </c>
      <c r="E751" s="29">
        <f>F751+H751+I751+J751</f>
        <v>0</v>
      </c>
      <c r="F751" s="29">
        <v>0</v>
      </c>
      <c r="G751" s="29"/>
      <c r="H751" s="29">
        <v>0</v>
      </c>
      <c r="I751" s="29">
        <v>0</v>
      </c>
      <c r="J751" s="29">
        <v>0</v>
      </c>
      <c r="K751" s="81"/>
      <c r="L751" s="15">
        <f>F751-'[1]Сравнение'!F750</f>
        <v>0</v>
      </c>
    </row>
    <row r="752" spans="1:12" s="34" customFormat="1" ht="26.25" customHeight="1">
      <c r="A752" s="11">
        <f>B752-'[1]Сравнение'!B750</f>
        <v>0</v>
      </c>
      <c r="B752" s="7" t="s">
        <v>1035</v>
      </c>
      <c r="C752" s="62"/>
      <c r="D752" s="25" t="s">
        <v>26</v>
      </c>
      <c r="E752" s="29">
        <f>F752+H752+I752+J752</f>
        <v>0</v>
      </c>
      <c r="F752" s="29">
        <v>0</v>
      </c>
      <c r="G752" s="29"/>
      <c r="H752" s="29">
        <v>0</v>
      </c>
      <c r="I752" s="29">
        <v>0</v>
      </c>
      <c r="J752" s="29">
        <v>0</v>
      </c>
      <c r="K752" s="81"/>
      <c r="L752" s="15">
        <f>F752-'[1]Сравнение'!F751</f>
        <v>0</v>
      </c>
    </row>
    <row r="753" spans="1:12" s="34" customFormat="1" ht="26.25" customHeight="1">
      <c r="A753" s="11">
        <f>B753-'[1]Сравнение'!B751</f>
        <v>0</v>
      </c>
      <c r="B753" s="7" t="s">
        <v>1036</v>
      </c>
      <c r="C753" s="61" t="s">
        <v>1037</v>
      </c>
      <c r="D753" s="13" t="s">
        <v>30</v>
      </c>
      <c r="E753" s="23">
        <f>SUM(E754:E757)</f>
        <v>195255</v>
      </c>
      <c r="F753" s="23">
        <f>SUM(F754:F757)</f>
        <v>195000</v>
      </c>
      <c r="G753" s="23"/>
      <c r="H753" s="23">
        <f>SUM(H754:H757)</f>
        <v>0</v>
      </c>
      <c r="I753" s="23">
        <f>SUM(I754:I757)</f>
        <v>255</v>
      </c>
      <c r="J753" s="23">
        <f>SUM(J754:J757)</f>
        <v>0</v>
      </c>
      <c r="K753" s="81" t="s">
        <v>1031</v>
      </c>
      <c r="L753" s="15"/>
    </row>
    <row r="754" spans="1:12" s="34" customFormat="1" ht="26.25" customHeight="1">
      <c r="A754" s="11">
        <f>B754-'[1]Сравнение'!B752</f>
        <v>0</v>
      </c>
      <c r="B754" s="7" t="s">
        <v>1038</v>
      </c>
      <c r="C754" s="62"/>
      <c r="D754" s="25" t="s">
        <v>22</v>
      </c>
      <c r="E754" s="29">
        <f>F754+H754+I754+J754</f>
        <v>195255</v>
      </c>
      <c r="F754" s="29">
        <v>195000</v>
      </c>
      <c r="G754" s="29"/>
      <c r="H754" s="29">
        <v>0</v>
      </c>
      <c r="I754" s="29">
        <v>255</v>
      </c>
      <c r="J754" s="29">
        <v>0</v>
      </c>
      <c r="K754" s="81"/>
      <c r="L754" s="15">
        <f>F754-'[1]Сравнение'!F753</f>
        <v>195000</v>
      </c>
    </row>
    <row r="755" spans="1:12" s="34" customFormat="1" ht="26.25" customHeight="1">
      <c r="A755" s="11">
        <f>B755-'[1]Сравнение'!B753</f>
        <v>0</v>
      </c>
      <c r="B755" s="7" t="s">
        <v>1039</v>
      </c>
      <c r="C755" s="62"/>
      <c r="D755" s="25" t="s">
        <v>23</v>
      </c>
      <c r="E755" s="29">
        <f>F755+H755+I755+J755</f>
        <v>0</v>
      </c>
      <c r="F755" s="29">
        <v>0</v>
      </c>
      <c r="G755" s="29"/>
      <c r="H755" s="29">
        <v>0</v>
      </c>
      <c r="I755" s="29">
        <v>0</v>
      </c>
      <c r="J755" s="29">
        <v>0</v>
      </c>
      <c r="K755" s="81"/>
      <c r="L755" s="15">
        <f>F755-'[1]Сравнение'!F754</f>
        <v>0</v>
      </c>
    </row>
    <row r="756" spans="1:12" s="34" customFormat="1" ht="26.25" customHeight="1">
      <c r="A756" s="11">
        <f>B756-'[1]Сравнение'!B754</f>
        <v>0</v>
      </c>
      <c r="B756" s="7" t="s">
        <v>1040</v>
      </c>
      <c r="C756" s="62"/>
      <c r="D756" s="25" t="s">
        <v>25</v>
      </c>
      <c r="E756" s="29">
        <f>F756+H756+I756+J756</f>
        <v>0</v>
      </c>
      <c r="F756" s="29">
        <v>0</v>
      </c>
      <c r="G756" s="29"/>
      <c r="H756" s="29">
        <v>0</v>
      </c>
      <c r="I756" s="29">
        <v>0</v>
      </c>
      <c r="J756" s="29">
        <v>0</v>
      </c>
      <c r="K756" s="81"/>
      <c r="L756" s="15">
        <f>F756-'[1]Сравнение'!F755</f>
        <v>0</v>
      </c>
    </row>
    <row r="757" spans="1:12" s="34" customFormat="1" ht="26.25" customHeight="1">
      <c r="A757" s="11">
        <f>B757-'[1]Сравнение'!B755</f>
        <v>0</v>
      </c>
      <c r="B757" s="7" t="s">
        <v>1041</v>
      </c>
      <c r="C757" s="62"/>
      <c r="D757" s="25" t="s">
        <v>26</v>
      </c>
      <c r="E757" s="29">
        <f>F757+H757+I757+J757</f>
        <v>0</v>
      </c>
      <c r="F757" s="29">
        <v>0</v>
      </c>
      <c r="G757" s="29"/>
      <c r="H757" s="29">
        <v>0</v>
      </c>
      <c r="I757" s="29">
        <v>0</v>
      </c>
      <c r="J757" s="29">
        <v>0</v>
      </c>
      <c r="K757" s="81"/>
      <c r="L757" s="15">
        <f>F757-'[1]Сравнение'!F756</f>
        <v>0</v>
      </c>
    </row>
    <row r="758" spans="1:12" s="34" customFormat="1" ht="26.25" customHeight="1">
      <c r="A758" s="11">
        <f>B758-'[1]Сравнение'!B756</f>
        <v>0</v>
      </c>
      <c r="B758" s="7" t="s">
        <v>1042</v>
      </c>
      <c r="C758" s="61" t="s">
        <v>1043</v>
      </c>
      <c r="D758" s="13" t="s">
        <v>30</v>
      </c>
      <c r="E758" s="23">
        <f>SUM(E759:E762)</f>
        <v>77250</v>
      </c>
      <c r="F758" s="23">
        <f>SUM(F759:F762)</f>
        <v>77100</v>
      </c>
      <c r="G758" s="23"/>
      <c r="H758" s="23">
        <f>SUM(H759:H762)</f>
        <v>0</v>
      </c>
      <c r="I758" s="23">
        <f>SUM(I759:I762)</f>
        <v>150</v>
      </c>
      <c r="J758" s="23">
        <f>SUM(J759:J762)</f>
        <v>0</v>
      </c>
      <c r="K758" s="81" t="s">
        <v>1031</v>
      </c>
      <c r="L758" s="15"/>
    </row>
    <row r="759" spans="1:12" s="34" customFormat="1" ht="26.25" customHeight="1">
      <c r="A759" s="11">
        <f>B759-'[1]Сравнение'!B757</f>
        <v>0</v>
      </c>
      <c r="B759" s="7" t="s">
        <v>1044</v>
      </c>
      <c r="C759" s="62"/>
      <c r="D759" s="25" t="s">
        <v>22</v>
      </c>
      <c r="E759" s="29">
        <f>F759+H759+I759+J759</f>
        <v>77250</v>
      </c>
      <c r="F759" s="29">
        <v>77100</v>
      </c>
      <c r="G759" s="29"/>
      <c r="H759" s="29">
        <v>0</v>
      </c>
      <c r="I759" s="29">
        <v>150</v>
      </c>
      <c r="J759" s="29">
        <v>0</v>
      </c>
      <c r="K759" s="81"/>
      <c r="L759" s="15">
        <f>F759-'[1]Сравнение'!F758</f>
        <v>77100</v>
      </c>
    </row>
    <row r="760" spans="1:12" s="34" customFormat="1" ht="26.25" customHeight="1">
      <c r="A760" s="11">
        <f>B760-'[1]Сравнение'!B758</f>
        <v>0</v>
      </c>
      <c r="B760" s="7" t="s">
        <v>1045</v>
      </c>
      <c r="C760" s="62"/>
      <c r="D760" s="25" t="s">
        <v>23</v>
      </c>
      <c r="E760" s="29">
        <f>F760+H760+I760+J760</f>
        <v>0</v>
      </c>
      <c r="F760" s="29">
        <v>0</v>
      </c>
      <c r="G760" s="29"/>
      <c r="H760" s="29">
        <v>0</v>
      </c>
      <c r="I760" s="29">
        <v>0</v>
      </c>
      <c r="J760" s="29">
        <v>0</v>
      </c>
      <c r="K760" s="81"/>
      <c r="L760" s="15">
        <f>F760-'[1]Сравнение'!F759</f>
        <v>0</v>
      </c>
    </row>
    <row r="761" spans="1:12" s="34" customFormat="1" ht="26.25" customHeight="1">
      <c r="A761" s="11">
        <f>B761-'[1]Сравнение'!B759</f>
        <v>0</v>
      </c>
      <c r="B761" s="7" t="s">
        <v>1046</v>
      </c>
      <c r="C761" s="62"/>
      <c r="D761" s="25" t="s">
        <v>25</v>
      </c>
      <c r="E761" s="29">
        <f>F761+H761+I761+J761</f>
        <v>0</v>
      </c>
      <c r="F761" s="29">
        <v>0</v>
      </c>
      <c r="G761" s="29"/>
      <c r="H761" s="29">
        <v>0</v>
      </c>
      <c r="I761" s="29">
        <v>0</v>
      </c>
      <c r="J761" s="29">
        <v>0</v>
      </c>
      <c r="K761" s="81"/>
      <c r="L761" s="15">
        <f>F761-'[1]Сравнение'!F760</f>
        <v>0</v>
      </c>
    </row>
    <row r="762" spans="1:12" s="34" customFormat="1" ht="26.25" customHeight="1">
      <c r="A762" s="11">
        <f>B762-'[1]Сравнение'!B760</f>
        <v>0</v>
      </c>
      <c r="B762" s="7" t="s">
        <v>1047</v>
      </c>
      <c r="C762" s="62"/>
      <c r="D762" s="25" t="s">
        <v>26</v>
      </c>
      <c r="E762" s="29">
        <f>F762+H762+I762+J762</f>
        <v>0</v>
      </c>
      <c r="F762" s="29">
        <v>0</v>
      </c>
      <c r="G762" s="29"/>
      <c r="H762" s="29">
        <v>0</v>
      </c>
      <c r="I762" s="29">
        <v>0</v>
      </c>
      <c r="J762" s="29">
        <v>0</v>
      </c>
      <c r="K762" s="81"/>
      <c r="L762" s="15">
        <f>F762-'[1]Сравнение'!F761</f>
        <v>0</v>
      </c>
    </row>
    <row r="763" spans="1:12" ht="26.25" customHeight="1">
      <c r="A763" s="11">
        <f>B763-'[1]Сравнение'!B761</f>
        <v>0</v>
      </c>
      <c r="B763" s="7" t="s">
        <v>1048</v>
      </c>
      <c r="C763" s="61" t="s">
        <v>1049</v>
      </c>
      <c r="D763" s="13" t="s">
        <v>30</v>
      </c>
      <c r="E763" s="23">
        <f>SUM(E764:E767)</f>
        <v>1257400</v>
      </c>
      <c r="F763" s="23">
        <f>SUM(F764:F767)</f>
        <v>1257400</v>
      </c>
      <c r="G763" s="23"/>
      <c r="H763" s="23">
        <f>SUM(H764:H767)</f>
        <v>0</v>
      </c>
      <c r="I763" s="23">
        <f>SUM(I764:I767)</f>
        <v>0</v>
      </c>
      <c r="J763" s="23">
        <f>SUM(J764:J767)</f>
        <v>0</v>
      </c>
      <c r="K763" s="81" t="s">
        <v>1031</v>
      </c>
      <c r="L763" s="15"/>
    </row>
    <row r="764" spans="1:12" ht="26.25" customHeight="1">
      <c r="A764" s="11">
        <f>B764-'[1]Сравнение'!B762</f>
        <v>0</v>
      </c>
      <c r="B764" s="7" t="s">
        <v>1050</v>
      </c>
      <c r="C764" s="62"/>
      <c r="D764" s="25" t="s">
        <v>22</v>
      </c>
      <c r="E764" s="29">
        <f>F764+H764+I764+J764</f>
        <v>0</v>
      </c>
      <c r="F764" s="29">
        <v>0</v>
      </c>
      <c r="G764" s="29"/>
      <c r="H764" s="29">
        <v>0</v>
      </c>
      <c r="I764" s="29">
        <v>0</v>
      </c>
      <c r="J764" s="29">
        <v>0</v>
      </c>
      <c r="K764" s="81"/>
      <c r="L764" s="15">
        <f>F764-'[1]Сравнение'!F763</f>
        <v>0</v>
      </c>
    </row>
    <row r="765" spans="1:12" ht="26.25" customHeight="1">
      <c r="A765" s="11">
        <f>B765-'[1]Сравнение'!B763</f>
        <v>0</v>
      </c>
      <c r="B765" s="7" t="s">
        <v>1051</v>
      </c>
      <c r="C765" s="62"/>
      <c r="D765" s="25" t="s">
        <v>23</v>
      </c>
      <c r="E765" s="29">
        <f>F765+H765+I765+J765</f>
        <v>418400</v>
      </c>
      <c r="F765" s="29">
        <f>313400+105000</f>
        <v>418400</v>
      </c>
      <c r="G765" s="29"/>
      <c r="H765" s="29">
        <v>0</v>
      </c>
      <c r="I765" s="29">
        <v>0</v>
      </c>
      <c r="J765" s="29">
        <v>0</v>
      </c>
      <c r="K765" s="81"/>
      <c r="L765" s="15">
        <f>F765-'[1]Сравнение'!F764</f>
        <v>418400</v>
      </c>
    </row>
    <row r="766" spans="1:12" ht="26.25" customHeight="1">
      <c r="A766" s="11">
        <f>B766-'[1]Сравнение'!B764</f>
        <v>0</v>
      </c>
      <c r="B766" s="7" t="s">
        <v>1052</v>
      </c>
      <c r="C766" s="62"/>
      <c r="D766" s="25" t="s">
        <v>25</v>
      </c>
      <c r="E766" s="29">
        <f>F766+H766+I766+J766</f>
        <v>419000</v>
      </c>
      <c r="F766" s="29">
        <f>314000+105000</f>
        <v>419000</v>
      </c>
      <c r="G766" s="29"/>
      <c r="H766" s="29">
        <v>0</v>
      </c>
      <c r="I766" s="29">
        <v>0</v>
      </c>
      <c r="J766" s="29">
        <v>0</v>
      </c>
      <c r="K766" s="81"/>
      <c r="L766" s="15">
        <f>F766-'[1]Сравнение'!F765</f>
        <v>419000</v>
      </c>
    </row>
    <row r="767" spans="1:12" ht="26.25" customHeight="1">
      <c r="A767" s="11">
        <f>B767-'[1]Сравнение'!B765</f>
        <v>0</v>
      </c>
      <c r="B767" s="7" t="s">
        <v>1053</v>
      </c>
      <c r="C767" s="62"/>
      <c r="D767" s="25" t="s">
        <v>26</v>
      </c>
      <c r="E767" s="29">
        <f>F767+H767+I767+J767</f>
        <v>420000</v>
      </c>
      <c r="F767" s="29">
        <f>315000+105000</f>
        <v>420000</v>
      </c>
      <c r="G767" s="29"/>
      <c r="H767" s="29">
        <v>0</v>
      </c>
      <c r="I767" s="29">
        <v>0</v>
      </c>
      <c r="J767" s="29">
        <v>0</v>
      </c>
      <c r="K767" s="81"/>
      <c r="L767" s="15">
        <f>F767-'[1]Сравнение'!F766</f>
        <v>420000</v>
      </c>
    </row>
    <row r="768" spans="1:12" s="35" customFormat="1" ht="18" customHeight="1">
      <c r="A768" s="11">
        <f>B768-'[1]Сравнение'!B766</f>
        <v>0</v>
      </c>
      <c r="B768" s="7" t="s">
        <v>1054</v>
      </c>
      <c r="C768" s="61" t="s">
        <v>1055</v>
      </c>
      <c r="D768" s="13" t="s">
        <v>30</v>
      </c>
      <c r="E768" s="23">
        <f>SUM(E769:E772)</f>
        <v>118000</v>
      </c>
      <c r="F768" s="23">
        <f>SUM(F769:F772)</f>
        <v>78000</v>
      </c>
      <c r="G768" s="23"/>
      <c r="H768" s="23">
        <f>SUM(H769:H772)</f>
        <v>0</v>
      </c>
      <c r="I768" s="23">
        <f>SUM(I769:I772)</f>
        <v>40000</v>
      </c>
      <c r="J768" s="23">
        <f>SUM(J769:J772)</f>
        <v>0</v>
      </c>
      <c r="K768" s="67" t="s">
        <v>1056</v>
      </c>
      <c r="L768" s="15">
        <f>F768-'[1]Сравнение'!F767</f>
        <v>0</v>
      </c>
    </row>
    <row r="769" spans="1:12" s="35" customFormat="1" ht="18" customHeight="1">
      <c r="A769" s="11">
        <f>B769-'[1]Сравнение'!B767</f>
        <v>0</v>
      </c>
      <c r="B769" s="7" t="s">
        <v>1057</v>
      </c>
      <c r="C769" s="62"/>
      <c r="D769" s="25" t="s">
        <v>22</v>
      </c>
      <c r="E769" s="29">
        <f>F769+H769+I769+J769</f>
        <v>0</v>
      </c>
      <c r="F769" s="29">
        <v>0</v>
      </c>
      <c r="G769" s="29"/>
      <c r="H769" s="29">
        <v>0</v>
      </c>
      <c r="I769" s="29">
        <v>0</v>
      </c>
      <c r="J769" s="29">
        <v>0</v>
      </c>
      <c r="K769" s="68"/>
      <c r="L769" s="15">
        <f>F769-'[1]Сравнение'!F768</f>
        <v>0</v>
      </c>
    </row>
    <row r="770" spans="1:12" s="35" customFormat="1" ht="18" customHeight="1">
      <c r="A770" s="11">
        <f>B770-'[1]Сравнение'!B768</f>
        <v>0</v>
      </c>
      <c r="B770" s="7" t="s">
        <v>1058</v>
      </c>
      <c r="C770" s="62"/>
      <c r="D770" s="25" t="s">
        <v>23</v>
      </c>
      <c r="E770" s="29">
        <f>F770+H770+I770+J770</f>
        <v>38000</v>
      </c>
      <c r="F770" s="29">
        <v>38000</v>
      </c>
      <c r="G770" s="29"/>
      <c r="H770" s="29">
        <v>0</v>
      </c>
      <c r="I770" s="29">
        <v>0</v>
      </c>
      <c r="J770" s="29">
        <v>0</v>
      </c>
      <c r="K770" s="68"/>
      <c r="L770" s="15">
        <f>F770-'[1]Сравнение'!F769</f>
        <v>0</v>
      </c>
    </row>
    <row r="771" spans="1:12" s="35" customFormat="1" ht="18" customHeight="1">
      <c r="A771" s="11">
        <f>B771-'[1]Сравнение'!B769</f>
        <v>0</v>
      </c>
      <c r="B771" s="7" t="s">
        <v>1059</v>
      </c>
      <c r="C771" s="62"/>
      <c r="D771" s="25" t="s">
        <v>25</v>
      </c>
      <c r="E771" s="29">
        <f>F771+H771+I771+J771</f>
        <v>80000</v>
      </c>
      <c r="F771" s="29">
        <v>40000</v>
      </c>
      <c r="G771" s="29"/>
      <c r="H771" s="29">
        <v>0</v>
      </c>
      <c r="I771" s="29">
        <v>40000</v>
      </c>
      <c r="J771" s="29">
        <v>0</v>
      </c>
      <c r="K771" s="68"/>
      <c r="L771" s="15">
        <f>F771-'[1]Сравнение'!F770</f>
        <v>0</v>
      </c>
    </row>
    <row r="772" spans="1:12" s="35" customFormat="1" ht="18" customHeight="1">
      <c r="A772" s="11">
        <f>B772-'[1]Сравнение'!B770</f>
        <v>0</v>
      </c>
      <c r="B772" s="7" t="s">
        <v>1060</v>
      </c>
      <c r="C772" s="62"/>
      <c r="D772" s="25" t="s">
        <v>26</v>
      </c>
      <c r="E772" s="29">
        <f>F772+H772+I772+J772</f>
        <v>0</v>
      </c>
      <c r="F772" s="29">
        <v>0</v>
      </c>
      <c r="G772" s="29"/>
      <c r="H772" s="29">
        <v>0</v>
      </c>
      <c r="I772" s="29">
        <v>0</v>
      </c>
      <c r="J772" s="29">
        <v>0</v>
      </c>
      <c r="K772" s="68"/>
      <c r="L772" s="15">
        <f>F772-'[1]Сравнение'!F771</f>
        <v>0</v>
      </c>
    </row>
    <row r="773" spans="1:12" s="35" customFormat="1" ht="15.75" customHeight="1">
      <c r="A773" s="11">
        <f>B773-'[1]Сравнение'!B771</f>
        <v>0</v>
      </c>
      <c r="B773" s="7" t="s">
        <v>1061</v>
      </c>
      <c r="C773" s="61" t="s">
        <v>1062</v>
      </c>
      <c r="D773" s="13" t="s">
        <v>30</v>
      </c>
      <c r="E773" s="23">
        <f>SUM(E774:E777)</f>
        <v>787140</v>
      </c>
      <c r="F773" s="23">
        <f>SUM(F774:F777)</f>
        <v>557280</v>
      </c>
      <c r="G773" s="23"/>
      <c r="H773" s="23">
        <f>SUM(H774:H777)</f>
        <v>0</v>
      </c>
      <c r="I773" s="23">
        <f>SUM(I774:I777)</f>
        <v>229860</v>
      </c>
      <c r="J773" s="23">
        <f>SUM(J774:J777)</f>
        <v>0</v>
      </c>
      <c r="K773" s="67" t="s">
        <v>1056</v>
      </c>
      <c r="L773" s="15">
        <f>F773-'[1]Сравнение'!F772</f>
        <v>0</v>
      </c>
    </row>
    <row r="774" spans="1:12" s="35" customFormat="1" ht="15.75" customHeight="1">
      <c r="A774" s="11">
        <f>B774-'[1]Сравнение'!B772</f>
        <v>0</v>
      </c>
      <c r="B774" s="7" t="s">
        <v>1063</v>
      </c>
      <c r="C774" s="62"/>
      <c r="D774" s="25" t="s">
        <v>22</v>
      </c>
      <c r="E774" s="29">
        <f>F774+H774+I774+J774</f>
        <v>327420</v>
      </c>
      <c r="F774" s="29">
        <v>327420</v>
      </c>
      <c r="G774" s="29"/>
      <c r="H774" s="29">
        <v>0</v>
      </c>
      <c r="I774" s="29">
        <v>0</v>
      </c>
      <c r="J774" s="29">
        <v>0</v>
      </c>
      <c r="K774" s="68"/>
      <c r="L774" s="15">
        <f>F774-'[1]Сравнение'!F773</f>
        <v>0</v>
      </c>
    </row>
    <row r="775" spans="1:12" s="35" customFormat="1" ht="15.75" customHeight="1">
      <c r="A775" s="11">
        <f>B775-'[1]Сравнение'!B773</f>
        <v>0</v>
      </c>
      <c r="B775" s="7" t="s">
        <v>1064</v>
      </c>
      <c r="C775" s="62"/>
      <c r="D775" s="25" t="s">
        <v>23</v>
      </c>
      <c r="E775" s="29">
        <f>F775+H775+I775+J775</f>
        <v>280317.0731707317</v>
      </c>
      <c r="F775" s="29">
        <v>140158.53658536586</v>
      </c>
      <c r="G775" s="29"/>
      <c r="H775" s="29">
        <v>0</v>
      </c>
      <c r="I775" s="29">
        <v>140158.53658536586</v>
      </c>
      <c r="J775" s="29">
        <v>0</v>
      </c>
      <c r="K775" s="68"/>
      <c r="L775" s="15">
        <f>F775-'[1]Сравнение'!F774</f>
        <v>0</v>
      </c>
    </row>
    <row r="776" spans="1:12" s="35" customFormat="1" ht="15.75" customHeight="1">
      <c r="A776" s="11">
        <f>B776-'[1]Сравнение'!B774</f>
        <v>0</v>
      </c>
      <c r="B776" s="7" t="s">
        <v>1065</v>
      </c>
      <c r="C776" s="62"/>
      <c r="D776" s="25" t="s">
        <v>25</v>
      </c>
      <c r="E776" s="29">
        <f>F776+H776+I776+J776</f>
        <v>179402.92682926828</v>
      </c>
      <c r="F776" s="29">
        <v>89701.46341463414</v>
      </c>
      <c r="G776" s="29"/>
      <c r="H776" s="29">
        <v>0</v>
      </c>
      <c r="I776" s="29">
        <v>89701.46341463414</v>
      </c>
      <c r="J776" s="29">
        <v>0</v>
      </c>
      <c r="K776" s="68"/>
      <c r="L776" s="15">
        <f>F776-'[1]Сравнение'!F775</f>
        <v>0</v>
      </c>
    </row>
    <row r="777" spans="1:12" s="35" customFormat="1" ht="15.75" customHeight="1">
      <c r="A777" s="11">
        <f>B777-'[1]Сравнение'!B775</f>
        <v>0</v>
      </c>
      <c r="B777" s="7" t="s">
        <v>1066</v>
      </c>
      <c r="C777" s="62"/>
      <c r="D777" s="25" t="s">
        <v>26</v>
      </c>
      <c r="E777" s="29">
        <f>F777+H777+I777+J777</f>
        <v>0</v>
      </c>
      <c r="F777" s="29">
        <v>0</v>
      </c>
      <c r="G777" s="29"/>
      <c r="H777" s="29">
        <v>0</v>
      </c>
      <c r="I777" s="29">
        <v>0</v>
      </c>
      <c r="J777" s="29">
        <v>0</v>
      </c>
      <c r="K777" s="68"/>
      <c r="L777" s="15">
        <f>F777-'[1]Сравнение'!F776</f>
        <v>0</v>
      </c>
    </row>
    <row r="778" spans="1:12" s="35" customFormat="1" ht="15.75" customHeight="1">
      <c r="A778" s="11">
        <f>B778-'[1]Сравнение'!B776</f>
        <v>0</v>
      </c>
      <c r="B778" s="7" t="s">
        <v>1067</v>
      </c>
      <c r="C778" s="61" t="s">
        <v>1068</v>
      </c>
      <c r="D778" s="13" t="s">
        <v>30</v>
      </c>
      <c r="E778" s="23">
        <f>SUM(E779:E782)</f>
        <v>209000</v>
      </c>
      <c r="F778" s="23">
        <f>SUM(F779:F782)</f>
        <v>100000</v>
      </c>
      <c r="G778" s="23"/>
      <c r="H778" s="23">
        <f>SUM(H779:H782)</f>
        <v>0</v>
      </c>
      <c r="I778" s="23">
        <f>SUM(I779:I782)</f>
        <v>109000</v>
      </c>
      <c r="J778" s="23">
        <f>SUM(J779:J782)</f>
        <v>0</v>
      </c>
      <c r="K778" s="67" t="s">
        <v>1056</v>
      </c>
      <c r="L778" s="15">
        <f>F778-'[1]Сравнение'!F777</f>
        <v>0</v>
      </c>
    </row>
    <row r="779" spans="1:12" s="35" customFormat="1" ht="15.75" customHeight="1">
      <c r="A779" s="11">
        <f>B779-'[1]Сравнение'!B777</f>
        <v>0</v>
      </c>
      <c r="B779" s="7" t="s">
        <v>1069</v>
      </c>
      <c r="C779" s="62"/>
      <c r="D779" s="25" t="s">
        <v>22</v>
      </c>
      <c r="E779" s="29">
        <f>+F779+H779+I779+J779</f>
        <v>0</v>
      </c>
      <c r="F779" s="29">
        <v>0</v>
      </c>
      <c r="G779" s="29"/>
      <c r="H779" s="29">
        <v>0</v>
      </c>
      <c r="I779" s="29">
        <v>0</v>
      </c>
      <c r="J779" s="29">
        <v>0</v>
      </c>
      <c r="K779" s="68"/>
      <c r="L779" s="15">
        <f>F779-'[1]Сравнение'!F778</f>
        <v>0</v>
      </c>
    </row>
    <row r="780" spans="1:12" s="35" customFormat="1" ht="15.75" customHeight="1">
      <c r="A780" s="11">
        <f>B780-'[1]Сравнение'!B778</f>
        <v>0</v>
      </c>
      <c r="B780" s="7" t="s">
        <v>1070</v>
      </c>
      <c r="C780" s="62"/>
      <c r="D780" s="25" t="s">
        <v>23</v>
      </c>
      <c r="E780" s="29">
        <f>+F780+H780+I780+J780</f>
        <v>109000</v>
      </c>
      <c r="F780" s="29">
        <v>50000</v>
      </c>
      <c r="G780" s="29"/>
      <c r="H780" s="29">
        <v>0</v>
      </c>
      <c r="I780" s="29">
        <v>59000</v>
      </c>
      <c r="J780" s="29">
        <v>0</v>
      </c>
      <c r="K780" s="68"/>
      <c r="L780" s="15">
        <f>F780-'[1]Сравнение'!F779</f>
        <v>0</v>
      </c>
    </row>
    <row r="781" spans="1:12" s="35" customFormat="1" ht="15.75" customHeight="1">
      <c r="A781" s="11">
        <f>B781-'[1]Сравнение'!B779</f>
        <v>0</v>
      </c>
      <c r="B781" s="7" t="s">
        <v>1071</v>
      </c>
      <c r="C781" s="62"/>
      <c r="D781" s="25" t="s">
        <v>25</v>
      </c>
      <c r="E781" s="29">
        <f>+F781+H781+I781+J781</f>
        <v>100000</v>
      </c>
      <c r="F781" s="29">
        <v>50000</v>
      </c>
      <c r="G781" s="29"/>
      <c r="H781" s="29">
        <v>0</v>
      </c>
      <c r="I781" s="29">
        <v>50000</v>
      </c>
      <c r="J781" s="29">
        <v>0</v>
      </c>
      <c r="K781" s="68"/>
      <c r="L781" s="15">
        <f>F781-'[1]Сравнение'!F780</f>
        <v>0</v>
      </c>
    </row>
    <row r="782" spans="1:12" s="35" customFormat="1" ht="15.75" customHeight="1">
      <c r="A782" s="11">
        <f>B782-'[1]Сравнение'!B780</f>
        <v>0</v>
      </c>
      <c r="B782" s="7" t="s">
        <v>1072</v>
      </c>
      <c r="C782" s="62"/>
      <c r="D782" s="25" t="s">
        <v>26</v>
      </c>
      <c r="E782" s="29">
        <f>+F782+H782+I782+J782</f>
        <v>0</v>
      </c>
      <c r="F782" s="29">
        <v>0</v>
      </c>
      <c r="G782" s="29"/>
      <c r="H782" s="29">
        <v>0</v>
      </c>
      <c r="I782" s="29">
        <v>0</v>
      </c>
      <c r="J782" s="29">
        <v>0</v>
      </c>
      <c r="K782" s="68"/>
      <c r="L782" s="15">
        <f>F782-'[1]Сравнение'!F781</f>
        <v>0</v>
      </c>
    </row>
    <row r="783" spans="1:12" s="35" customFormat="1" ht="15.75" customHeight="1">
      <c r="A783" s="11">
        <f>B783-'[1]Сравнение'!B781</f>
        <v>0</v>
      </c>
      <c r="B783" s="7" t="s">
        <v>1073</v>
      </c>
      <c r="C783" s="61" t="s">
        <v>1074</v>
      </c>
      <c r="D783" s="13" t="s">
        <v>30</v>
      </c>
      <c r="E783" s="23">
        <f>SUM(E784:E787)</f>
        <v>108500</v>
      </c>
      <c r="F783" s="23">
        <f>SUM(F784:F787)</f>
        <v>50000</v>
      </c>
      <c r="G783" s="23"/>
      <c r="H783" s="23">
        <f>SUM(H784:H787)</f>
        <v>0</v>
      </c>
      <c r="I783" s="23">
        <f>SUM(I784:I787)</f>
        <v>58500</v>
      </c>
      <c r="J783" s="23">
        <f>SUM(J784:J787)</f>
        <v>0</v>
      </c>
      <c r="K783" s="67" t="s">
        <v>1056</v>
      </c>
      <c r="L783" s="15">
        <f>F783-'[1]Сравнение'!F782</f>
        <v>0</v>
      </c>
    </row>
    <row r="784" spans="1:12" s="35" customFormat="1" ht="15.75" customHeight="1">
      <c r="A784" s="11">
        <f>B784-'[1]Сравнение'!B782</f>
        <v>0</v>
      </c>
      <c r="B784" s="7" t="s">
        <v>1075</v>
      </c>
      <c r="C784" s="62"/>
      <c r="D784" s="25" t="s">
        <v>22</v>
      </c>
      <c r="E784" s="29">
        <f>F784+H784+I784+J784</f>
        <v>0</v>
      </c>
      <c r="F784" s="29">
        <v>0</v>
      </c>
      <c r="G784" s="29"/>
      <c r="H784" s="29">
        <v>0</v>
      </c>
      <c r="I784" s="29">
        <v>0</v>
      </c>
      <c r="J784" s="29">
        <v>0</v>
      </c>
      <c r="K784" s="68"/>
      <c r="L784" s="15">
        <f>F784-'[1]Сравнение'!F783</f>
        <v>0</v>
      </c>
    </row>
    <row r="785" spans="1:12" s="35" customFormat="1" ht="15.75" customHeight="1">
      <c r="A785" s="11">
        <f>B785-'[1]Сравнение'!B783</f>
        <v>0</v>
      </c>
      <c r="B785" s="7" t="s">
        <v>1076</v>
      </c>
      <c r="C785" s="62"/>
      <c r="D785" s="25" t="s">
        <v>23</v>
      </c>
      <c r="E785" s="29">
        <f>F785+H785+I785+J785</f>
        <v>8500</v>
      </c>
      <c r="F785" s="29">
        <v>0</v>
      </c>
      <c r="G785" s="29"/>
      <c r="H785" s="29">
        <v>0</v>
      </c>
      <c r="I785" s="29">
        <v>8500</v>
      </c>
      <c r="J785" s="29">
        <v>0</v>
      </c>
      <c r="K785" s="68"/>
      <c r="L785" s="15">
        <f>F785-'[1]Сравнение'!F784</f>
        <v>0</v>
      </c>
    </row>
    <row r="786" spans="1:12" s="35" customFormat="1" ht="15.75" customHeight="1">
      <c r="A786" s="11">
        <f>B786-'[1]Сравнение'!B784</f>
        <v>0</v>
      </c>
      <c r="B786" s="7" t="s">
        <v>1077</v>
      </c>
      <c r="C786" s="62"/>
      <c r="D786" s="25" t="s">
        <v>25</v>
      </c>
      <c r="E786" s="29">
        <f>F786+H786+I786+J786</f>
        <v>100000</v>
      </c>
      <c r="F786" s="29">
        <v>50000</v>
      </c>
      <c r="G786" s="29"/>
      <c r="H786" s="29">
        <v>0</v>
      </c>
      <c r="I786" s="29">
        <v>50000</v>
      </c>
      <c r="J786" s="29">
        <v>0</v>
      </c>
      <c r="K786" s="68"/>
      <c r="L786" s="15">
        <f>F786-'[1]Сравнение'!F785</f>
        <v>0</v>
      </c>
    </row>
    <row r="787" spans="1:12" s="35" customFormat="1" ht="15.75" customHeight="1">
      <c r="A787" s="11">
        <f>B787-'[1]Сравнение'!B785</f>
        <v>0</v>
      </c>
      <c r="B787" s="7" t="s">
        <v>1078</v>
      </c>
      <c r="C787" s="62"/>
      <c r="D787" s="25" t="s">
        <v>26</v>
      </c>
      <c r="E787" s="29">
        <f>F787+H787+I787+J787</f>
        <v>0</v>
      </c>
      <c r="F787" s="29">
        <v>0</v>
      </c>
      <c r="G787" s="29"/>
      <c r="H787" s="29">
        <v>0</v>
      </c>
      <c r="I787" s="29">
        <v>0</v>
      </c>
      <c r="J787" s="29">
        <v>0</v>
      </c>
      <c r="K787" s="68"/>
      <c r="L787" s="15">
        <f>F787-'[1]Сравнение'!F786</f>
        <v>0</v>
      </c>
    </row>
    <row r="788" spans="1:12" s="35" customFormat="1" ht="15.75" customHeight="1">
      <c r="A788" s="11">
        <f>B788-'[1]Сравнение'!B786</f>
        <v>0</v>
      </c>
      <c r="B788" s="7" t="s">
        <v>1079</v>
      </c>
      <c r="C788" s="61" t="s">
        <v>1080</v>
      </c>
      <c r="D788" s="13" t="s">
        <v>30</v>
      </c>
      <c r="E788" s="23">
        <f>SUM(E789:E792)</f>
        <v>108000</v>
      </c>
      <c r="F788" s="23">
        <f>SUM(F789:F792)</f>
        <v>50000</v>
      </c>
      <c r="G788" s="23"/>
      <c r="H788" s="23">
        <f>SUM(H789:H792)</f>
        <v>0</v>
      </c>
      <c r="I788" s="23">
        <f>SUM(I789:I792)</f>
        <v>58000</v>
      </c>
      <c r="J788" s="23">
        <f>SUM(J789:J792)</f>
        <v>0</v>
      </c>
      <c r="K788" s="67" t="s">
        <v>1056</v>
      </c>
      <c r="L788" s="15">
        <f>F788-'[1]Сравнение'!F787</f>
        <v>0</v>
      </c>
    </row>
    <row r="789" spans="1:12" s="35" customFormat="1" ht="15.75" customHeight="1">
      <c r="A789" s="11">
        <f>B789-'[1]Сравнение'!B787</f>
        <v>0</v>
      </c>
      <c r="B789" s="7" t="s">
        <v>1081</v>
      </c>
      <c r="C789" s="62"/>
      <c r="D789" s="25" t="s">
        <v>22</v>
      </c>
      <c r="E789" s="29">
        <f>F789+H789+I789+J789</f>
        <v>0</v>
      </c>
      <c r="F789" s="29">
        <v>0</v>
      </c>
      <c r="G789" s="29"/>
      <c r="H789" s="29">
        <v>0</v>
      </c>
      <c r="I789" s="29">
        <v>0</v>
      </c>
      <c r="J789" s="29">
        <v>0</v>
      </c>
      <c r="K789" s="68"/>
      <c r="L789" s="15">
        <f>F789-'[1]Сравнение'!F788</f>
        <v>0</v>
      </c>
    </row>
    <row r="790" spans="1:12" s="35" customFormat="1" ht="15.75" customHeight="1">
      <c r="A790" s="11">
        <f>B790-'[1]Сравнение'!B788</f>
        <v>0</v>
      </c>
      <c r="B790" s="7" t="s">
        <v>1082</v>
      </c>
      <c r="C790" s="62"/>
      <c r="D790" s="25" t="s">
        <v>23</v>
      </c>
      <c r="E790" s="29">
        <f>F790+H790+I790+J790</f>
        <v>8000</v>
      </c>
      <c r="F790" s="29">
        <v>0</v>
      </c>
      <c r="G790" s="29"/>
      <c r="H790" s="29">
        <v>0</v>
      </c>
      <c r="I790" s="29">
        <v>8000</v>
      </c>
      <c r="J790" s="29">
        <v>0</v>
      </c>
      <c r="K790" s="68"/>
      <c r="L790" s="15">
        <f>F790-'[1]Сравнение'!F789</f>
        <v>0</v>
      </c>
    </row>
    <row r="791" spans="1:12" s="35" customFormat="1" ht="15.75" customHeight="1">
      <c r="A791" s="11">
        <f>B791-'[1]Сравнение'!B789</f>
        <v>0</v>
      </c>
      <c r="B791" s="7" t="s">
        <v>1083</v>
      </c>
      <c r="C791" s="62"/>
      <c r="D791" s="25" t="s">
        <v>25</v>
      </c>
      <c r="E791" s="29">
        <f>F791+H791+I791+J791</f>
        <v>100000</v>
      </c>
      <c r="F791" s="29">
        <v>50000</v>
      </c>
      <c r="G791" s="29"/>
      <c r="H791" s="29">
        <v>0</v>
      </c>
      <c r="I791" s="29">
        <v>50000</v>
      </c>
      <c r="J791" s="29">
        <v>0</v>
      </c>
      <c r="K791" s="68"/>
      <c r="L791" s="15">
        <f>F791-'[1]Сравнение'!F790</f>
        <v>0</v>
      </c>
    </row>
    <row r="792" spans="1:12" s="35" customFormat="1" ht="15.75" customHeight="1">
      <c r="A792" s="11">
        <f>B792-'[1]Сравнение'!B790</f>
        <v>0</v>
      </c>
      <c r="B792" s="7" t="s">
        <v>1084</v>
      </c>
      <c r="C792" s="62"/>
      <c r="D792" s="25" t="s">
        <v>26</v>
      </c>
      <c r="E792" s="29">
        <f>F792+H792+I792+J792</f>
        <v>0</v>
      </c>
      <c r="F792" s="29">
        <v>0</v>
      </c>
      <c r="G792" s="29"/>
      <c r="H792" s="29">
        <v>0</v>
      </c>
      <c r="I792" s="29">
        <v>0</v>
      </c>
      <c r="J792" s="29">
        <v>0</v>
      </c>
      <c r="K792" s="68"/>
      <c r="L792" s="15">
        <f>F792-'[1]Сравнение'!F791</f>
        <v>0</v>
      </c>
    </row>
    <row r="793" spans="1:12" s="41" customFormat="1" ht="15.75" customHeight="1">
      <c r="A793" s="11">
        <f>B793-'[1]Сравнение'!B791</f>
        <v>0</v>
      </c>
      <c r="B793" s="7" t="s">
        <v>1085</v>
      </c>
      <c r="C793" s="80" t="s">
        <v>1086</v>
      </c>
      <c r="D793" s="22" t="s">
        <v>30</v>
      </c>
      <c r="E793" s="54">
        <f>SUM(E794:E797)</f>
        <v>33668.37</v>
      </c>
      <c r="F793" s="54">
        <f>SUM(F794:F797)</f>
        <v>3786.3</v>
      </c>
      <c r="G793" s="54"/>
      <c r="H793" s="54">
        <f>SUM(H794:H797)</f>
        <v>0</v>
      </c>
      <c r="I793" s="54">
        <f>SUM(I794:I797)</f>
        <v>29882.07</v>
      </c>
      <c r="J793" s="54">
        <f>SUM(J794:J797)</f>
        <v>0</v>
      </c>
      <c r="K793" s="81" t="s">
        <v>1087</v>
      </c>
      <c r="L793" s="15">
        <f>F793-'[1]Сравнение'!F792</f>
        <v>0</v>
      </c>
    </row>
    <row r="794" spans="1:12" s="41" customFormat="1" ht="15.75" customHeight="1">
      <c r="A794" s="11">
        <f>B794-'[1]Сравнение'!B792</f>
        <v>0</v>
      </c>
      <c r="B794" s="7" t="s">
        <v>1088</v>
      </c>
      <c r="C794" s="80"/>
      <c r="D794" s="25" t="s">
        <v>22</v>
      </c>
      <c r="E794" s="29">
        <f>SUM(F794:J794)</f>
        <v>33668.37</v>
      </c>
      <c r="F794" s="29">
        <v>3786.3</v>
      </c>
      <c r="G794" s="29"/>
      <c r="H794" s="29">
        <v>0</v>
      </c>
      <c r="I794" s="29">
        <v>29882.07</v>
      </c>
      <c r="J794" s="29">
        <v>0</v>
      </c>
      <c r="K794" s="81"/>
      <c r="L794" s="15">
        <f>F794-'[1]Сравнение'!F793</f>
        <v>0</v>
      </c>
    </row>
    <row r="795" spans="1:12" s="41" customFormat="1" ht="15.75" customHeight="1">
      <c r="A795" s="11">
        <f>B795-'[1]Сравнение'!B793</f>
        <v>0</v>
      </c>
      <c r="B795" s="7" t="s">
        <v>1089</v>
      </c>
      <c r="C795" s="80"/>
      <c r="D795" s="25" t="s">
        <v>23</v>
      </c>
      <c r="E795" s="29">
        <f>SUM(F795:J795)</f>
        <v>0</v>
      </c>
      <c r="F795" s="29">
        <v>0</v>
      </c>
      <c r="G795" s="29"/>
      <c r="H795" s="29">
        <v>0</v>
      </c>
      <c r="I795" s="29">
        <v>0</v>
      </c>
      <c r="J795" s="29">
        <v>0</v>
      </c>
      <c r="K795" s="81"/>
      <c r="L795" s="15">
        <f>F795-'[1]Сравнение'!F794</f>
        <v>0</v>
      </c>
    </row>
    <row r="796" spans="1:12" s="41" customFormat="1" ht="15.75" customHeight="1">
      <c r="A796" s="11">
        <f>B796-'[1]Сравнение'!B794</f>
        <v>0</v>
      </c>
      <c r="B796" s="7" t="s">
        <v>1090</v>
      </c>
      <c r="C796" s="80"/>
      <c r="D796" s="25" t="s">
        <v>25</v>
      </c>
      <c r="E796" s="29">
        <f>SUM(F796:J796)</f>
        <v>0</v>
      </c>
      <c r="F796" s="29">
        <v>0</v>
      </c>
      <c r="G796" s="29"/>
      <c r="H796" s="29">
        <v>0</v>
      </c>
      <c r="I796" s="29">
        <v>0</v>
      </c>
      <c r="J796" s="29">
        <v>0</v>
      </c>
      <c r="K796" s="81"/>
      <c r="L796" s="15">
        <f>F796-'[1]Сравнение'!F795</f>
        <v>0</v>
      </c>
    </row>
    <row r="797" spans="1:12" s="41" customFormat="1" ht="15.75" customHeight="1">
      <c r="A797" s="11">
        <f>B797-'[1]Сравнение'!B795</f>
        <v>0</v>
      </c>
      <c r="B797" s="7" t="s">
        <v>1091</v>
      </c>
      <c r="C797" s="80"/>
      <c r="D797" s="25" t="s">
        <v>26</v>
      </c>
      <c r="E797" s="29">
        <f>SUM(F797:J797)</f>
        <v>0</v>
      </c>
      <c r="F797" s="29">
        <v>0</v>
      </c>
      <c r="G797" s="29"/>
      <c r="H797" s="29">
        <v>0</v>
      </c>
      <c r="I797" s="29">
        <v>0</v>
      </c>
      <c r="J797" s="29">
        <v>0</v>
      </c>
      <c r="K797" s="81"/>
      <c r="L797" s="15">
        <f>F797-'[1]Сравнение'!F796</f>
        <v>0</v>
      </c>
    </row>
    <row r="798" spans="1:12" s="34" customFormat="1" ht="45" customHeight="1">
      <c r="A798" s="11">
        <f>B798-'[1]Сравнение'!B796</f>
        <v>0</v>
      </c>
      <c r="B798" s="7" t="s">
        <v>1092</v>
      </c>
      <c r="C798" s="80" t="s">
        <v>1093</v>
      </c>
      <c r="D798" s="13" t="s">
        <v>30</v>
      </c>
      <c r="E798" s="23">
        <f>SUM(E799:E802)</f>
        <v>1204570</v>
      </c>
      <c r="F798" s="23">
        <f>SUM(F799:F802)</f>
        <v>1069800</v>
      </c>
      <c r="G798" s="23"/>
      <c r="H798" s="23">
        <f>SUM(H799:H802)</f>
        <v>0</v>
      </c>
      <c r="I798" s="23">
        <f>SUM(I799:I802)</f>
        <v>85500</v>
      </c>
      <c r="J798" s="23">
        <f>SUM(J799:J802)</f>
        <v>49270</v>
      </c>
      <c r="K798" s="81" t="s">
        <v>1094</v>
      </c>
      <c r="L798" s="15"/>
    </row>
    <row r="799" spans="1:12" s="34" customFormat="1" ht="15.75">
      <c r="A799" s="11">
        <f>B799-'[1]Сравнение'!B797</f>
        <v>0</v>
      </c>
      <c r="B799" s="7" t="s">
        <v>1095</v>
      </c>
      <c r="C799" s="80"/>
      <c r="D799" s="25" t="s">
        <v>22</v>
      </c>
      <c r="E799" s="29">
        <f>F799+H799+I799+J799</f>
        <v>312850</v>
      </c>
      <c r="F799" s="29">
        <v>297900</v>
      </c>
      <c r="G799" s="29"/>
      <c r="H799" s="29">
        <v>0</v>
      </c>
      <c r="I799" s="29">
        <v>0</v>
      </c>
      <c r="J799" s="29">
        <v>14950</v>
      </c>
      <c r="K799" s="81"/>
      <c r="L799" s="15">
        <f>F799-'[1]Сравнение'!F798</f>
        <v>297900</v>
      </c>
    </row>
    <row r="800" spans="1:12" s="34" customFormat="1" ht="15.75">
      <c r="A800" s="11">
        <f>B800-'[1]Сравнение'!B798</f>
        <v>0</v>
      </c>
      <c r="B800" s="7" t="s">
        <v>1096</v>
      </c>
      <c r="C800" s="80"/>
      <c r="D800" s="25" t="s">
        <v>23</v>
      </c>
      <c r="E800" s="29">
        <f>F800+H800+I800+J800</f>
        <v>325250</v>
      </c>
      <c r="F800" s="29">
        <v>286125</v>
      </c>
      <c r="G800" s="29"/>
      <c r="H800" s="29">
        <v>0</v>
      </c>
      <c r="I800" s="29">
        <v>26125</v>
      </c>
      <c r="J800" s="29">
        <v>13000</v>
      </c>
      <c r="K800" s="81"/>
      <c r="L800" s="15">
        <f>F800-'[1]Сравнение'!F799</f>
        <v>260000</v>
      </c>
    </row>
    <row r="801" spans="1:12" s="34" customFormat="1" ht="15.75">
      <c r="A801" s="11">
        <f>B801-'[1]Сравнение'!B799</f>
        <v>0</v>
      </c>
      <c r="B801" s="7" t="s">
        <v>1097</v>
      </c>
      <c r="C801" s="80"/>
      <c r="D801" s="25" t="s">
        <v>25</v>
      </c>
      <c r="E801" s="29">
        <f>F801+H801+I801+J801</f>
        <v>330000</v>
      </c>
      <c r="F801" s="29">
        <v>288500</v>
      </c>
      <c r="G801" s="29"/>
      <c r="H801" s="29">
        <v>0</v>
      </c>
      <c r="I801" s="29">
        <v>28500</v>
      </c>
      <c r="J801" s="29">
        <v>13000</v>
      </c>
      <c r="K801" s="81"/>
      <c r="L801" s="15">
        <f>F801-'[1]Сравнение'!F800</f>
        <v>260000</v>
      </c>
    </row>
    <row r="802" spans="1:12" s="34" customFormat="1" ht="15.75" customHeight="1">
      <c r="A802" s="11">
        <f>B802-'[1]Сравнение'!B800</f>
        <v>0</v>
      </c>
      <c r="B802" s="7" t="s">
        <v>1098</v>
      </c>
      <c r="C802" s="80"/>
      <c r="D802" s="25" t="s">
        <v>26</v>
      </c>
      <c r="E802" s="29">
        <f>F802+H802+I802+J802</f>
        <v>236470</v>
      </c>
      <c r="F802" s="29">
        <v>197275</v>
      </c>
      <c r="G802" s="29"/>
      <c r="H802" s="29">
        <v>0</v>
      </c>
      <c r="I802" s="29">
        <v>30875</v>
      </c>
      <c r="J802" s="29">
        <v>8320</v>
      </c>
      <c r="K802" s="81"/>
      <c r="L802" s="15">
        <f>F802-'[1]Сравнение'!F801</f>
        <v>166400</v>
      </c>
    </row>
    <row r="803" spans="1:12" ht="15.75" customHeight="1">
      <c r="A803" s="11">
        <f>B803-'[1]Сравнение'!B801</f>
        <v>0</v>
      </c>
      <c r="B803" s="7" t="s">
        <v>1099</v>
      </c>
      <c r="C803" s="61" t="s">
        <v>1100</v>
      </c>
      <c r="D803" s="13" t="s">
        <v>30</v>
      </c>
      <c r="E803" s="23">
        <f>SUM(E804:E807)</f>
        <v>3800</v>
      </c>
      <c r="F803" s="23">
        <f>SUM(F804:F807)</f>
        <v>1750</v>
      </c>
      <c r="G803" s="23"/>
      <c r="H803" s="23">
        <f>SUM(H804:H807)</f>
        <v>0</v>
      </c>
      <c r="I803" s="23">
        <f>SUM(I804:I807)</f>
        <v>2050</v>
      </c>
      <c r="J803" s="23">
        <f>SUM(J804:J807)</f>
        <v>0</v>
      </c>
      <c r="K803" s="67" t="s">
        <v>1101</v>
      </c>
      <c r="L803" s="15">
        <f>F803-'[1]Сравнение'!F802</f>
        <v>0</v>
      </c>
    </row>
    <row r="804" spans="1:12" ht="15.75" customHeight="1">
      <c r="A804" s="11">
        <f>B804-'[1]Сравнение'!B802</f>
        <v>0</v>
      </c>
      <c r="B804" s="7" t="s">
        <v>1102</v>
      </c>
      <c r="C804" s="62"/>
      <c r="D804" s="25" t="s">
        <v>22</v>
      </c>
      <c r="E804" s="29">
        <f>F804+H804+I804+J804</f>
        <v>0</v>
      </c>
      <c r="F804" s="29">
        <v>0</v>
      </c>
      <c r="G804" s="29"/>
      <c r="H804" s="29">
        <v>0</v>
      </c>
      <c r="I804" s="29">
        <v>0</v>
      </c>
      <c r="J804" s="29">
        <v>0</v>
      </c>
      <c r="K804" s="68"/>
      <c r="L804" s="15">
        <f>F804-'[1]Сравнение'!F803</f>
        <v>0</v>
      </c>
    </row>
    <row r="805" spans="1:12" ht="15.75" customHeight="1">
      <c r="A805" s="11">
        <f>B805-'[1]Сравнение'!B803</f>
        <v>0</v>
      </c>
      <c r="B805" s="7" t="s">
        <v>1103</v>
      </c>
      <c r="C805" s="62"/>
      <c r="D805" s="25" t="s">
        <v>23</v>
      </c>
      <c r="E805" s="29">
        <f>F805+H805+I805+J805</f>
        <v>1800</v>
      </c>
      <c r="F805" s="29">
        <f>1500/2</f>
        <v>750</v>
      </c>
      <c r="G805" s="29"/>
      <c r="H805" s="29">
        <v>0</v>
      </c>
      <c r="I805" s="29">
        <f>300+750</f>
        <v>1050</v>
      </c>
      <c r="J805" s="29">
        <v>0</v>
      </c>
      <c r="K805" s="68"/>
      <c r="L805" s="15">
        <f>F805-'[1]Сравнение'!F804</f>
        <v>0</v>
      </c>
    </row>
    <row r="806" spans="1:12" ht="15.75" customHeight="1">
      <c r="A806" s="11">
        <f>B806-'[1]Сравнение'!B804</f>
        <v>0</v>
      </c>
      <c r="B806" s="7" t="s">
        <v>1104</v>
      </c>
      <c r="C806" s="62"/>
      <c r="D806" s="25" t="s">
        <v>25</v>
      </c>
      <c r="E806" s="29">
        <f>F806+H806+I806+J806</f>
        <v>1500</v>
      </c>
      <c r="F806" s="29">
        <f>500+250</f>
        <v>750</v>
      </c>
      <c r="G806" s="29"/>
      <c r="H806" s="29">
        <v>0</v>
      </c>
      <c r="I806" s="29">
        <f>500+250</f>
        <v>750</v>
      </c>
      <c r="J806" s="29">
        <v>0</v>
      </c>
      <c r="K806" s="68"/>
      <c r="L806" s="15">
        <f>F806-'[1]Сравнение'!F805</f>
        <v>0</v>
      </c>
    </row>
    <row r="807" spans="1:12" ht="15.75" customHeight="1">
      <c r="A807" s="11">
        <f>B807-'[1]Сравнение'!B805</f>
        <v>0</v>
      </c>
      <c r="B807" s="7" t="s">
        <v>1105</v>
      </c>
      <c r="C807" s="62"/>
      <c r="D807" s="25" t="s">
        <v>26</v>
      </c>
      <c r="E807" s="29">
        <f>F807+H807+I807+J807</f>
        <v>500</v>
      </c>
      <c r="F807" s="29">
        <v>250</v>
      </c>
      <c r="G807" s="29"/>
      <c r="H807" s="29">
        <v>0</v>
      </c>
      <c r="I807" s="29">
        <v>250</v>
      </c>
      <c r="J807" s="29">
        <v>0</v>
      </c>
      <c r="K807" s="68"/>
      <c r="L807" s="15">
        <f>F807-'[1]Сравнение'!F806</f>
        <v>0</v>
      </c>
    </row>
    <row r="808" spans="1:13" s="34" customFormat="1" ht="15.75" customHeight="1">
      <c r="A808" s="11">
        <f>B808-'[1]Сравнение'!B806</f>
        <v>0</v>
      </c>
      <c r="B808" s="7" t="s">
        <v>1106</v>
      </c>
      <c r="C808" s="80" t="s">
        <v>1107</v>
      </c>
      <c r="D808" s="13" t="s">
        <v>30</v>
      </c>
      <c r="E808" s="23">
        <f>SUM(E809:E812)</f>
        <v>30300</v>
      </c>
      <c r="F808" s="23">
        <f>SUM(F809:F812)</f>
        <v>30300</v>
      </c>
      <c r="G808" s="23"/>
      <c r="H808" s="23">
        <f>SUM(H809:H812)</f>
        <v>0</v>
      </c>
      <c r="I808" s="23">
        <f>SUM(I809:I812)</f>
        <v>0</v>
      </c>
      <c r="J808" s="23">
        <f>SUM(J809:J812)</f>
        <v>0</v>
      </c>
      <c r="K808" s="81" t="s">
        <v>1108</v>
      </c>
      <c r="L808" s="15"/>
      <c r="M808" s="42"/>
    </row>
    <row r="809" spans="1:13" s="34" customFormat="1" ht="15.75" customHeight="1">
      <c r="A809" s="11">
        <f>B809-'[1]Сравнение'!B807</f>
        <v>0</v>
      </c>
      <c r="B809" s="7" t="s">
        <v>1109</v>
      </c>
      <c r="C809" s="80"/>
      <c r="D809" s="25" t="s">
        <v>22</v>
      </c>
      <c r="E809" s="29">
        <f>F809+H809+I809+J809</f>
        <v>10000</v>
      </c>
      <c r="F809" s="29">
        <v>10000</v>
      </c>
      <c r="G809" s="29"/>
      <c r="H809" s="29">
        <v>0</v>
      </c>
      <c r="I809" s="29">
        <v>0</v>
      </c>
      <c r="J809" s="29">
        <v>0</v>
      </c>
      <c r="K809" s="81"/>
      <c r="L809" s="15">
        <f>F809-'[1]Сравнение'!F808</f>
        <v>10000</v>
      </c>
      <c r="M809" s="42"/>
    </row>
    <row r="810" spans="1:13" s="34" customFormat="1" ht="15.75" customHeight="1">
      <c r="A810" s="11">
        <f>B810-'[1]Сравнение'!B808</f>
        <v>0</v>
      </c>
      <c r="B810" s="7" t="s">
        <v>1110</v>
      </c>
      <c r="C810" s="80"/>
      <c r="D810" s="25" t="s">
        <v>23</v>
      </c>
      <c r="E810" s="29">
        <f>F810+H810+I810+J810</f>
        <v>7100</v>
      </c>
      <c r="F810" s="29">
        <f>6600+500</f>
        <v>7100</v>
      </c>
      <c r="G810" s="29"/>
      <c r="H810" s="29">
        <v>0</v>
      </c>
      <c r="I810" s="29">
        <v>0</v>
      </c>
      <c r="J810" s="29">
        <v>0</v>
      </c>
      <c r="K810" s="81"/>
      <c r="L810" s="15">
        <f>F810-'[1]Сравнение'!F809</f>
        <v>7100</v>
      </c>
      <c r="M810" s="42"/>
    </row>
    <row r="811" spans="1:12" s="34" customFormat="1" ht="15.75" customHeight="1">
      <c r="A811" s="11">
        <f>B811-'[1]Сравнение'!B809</f>
        <v>0</v>
      </c>
      <c r="B811" s="7" t="s">
        <v>1111</v>
      </c>
      <c r="C811" s="80"/>
      <c r="D811" s="25" t="s">
        <v>25</v>
      </c>
      <c r="E811" s="29">
        <f>F811+H811+I811+J811</f>
        <v>6600</v>
      </c>
      <c r="F811" s="29">
        <v>6600</v>
      </c>
      <c r="G811" s="29"/>
      <c r="H811" s="29">
        <v>0</v>
      </c>
      <c r="I811" s="29">
        <v>0</v>
      </c>
      <c r="J811" s="29">
        <v>0</v>
      </c>
      <c r="K811" s="81"/>
      <c r="L811" s="15">
        <f>F811-'[1]Сравнение'!F810</f>
        <v>6600</v>
      </c>
    </row>
    <row r="812" spans="1:12" s="34" customFormat="1" ht="15.75" customHeight="1">
      <c r="A812" s="11">
        <f>B812-'[1]Сравнение'!B810</f>
        <v>0</v>
      </c>
      <c r="B812" s="7" t="s">
        <v>1112</v>
      </c>
      <c r="C812" s="80"/>
      <c r="D812" s="25" t="s">
        <v>26</v>
      </c>
      <c r="E812" s="29">
        <f>F812+H812+I812+J812</f>
        <v>6600</v>
      </c>
      <c r="F812" s="29">
        <v>6600</v>
      </c>
      <c r="G812" s="29"/>
      <c r="H812" s="29">
        <v>0</v>
      </c>
      <c r="I812" s="29">
        <v>0</v>
      </c>
      <c r="J812" s="29">
        <v>0</v>
      </c>
      <c r="K812" s="81"/>
      <c r="L812" s="15">
        <f>F812-'[1]Сравнение'!F811</f>
        <v>6600</v>
      </c>
    </row>
    <row r="813" spans="1:12" s="35" customFormat="1" ht="15.75" customHeight="1">
      <c r="A813" s="11">
        <f>B813-'[1]Сравнение'!B811</f>
        <v>0</v>
      </c>
      <c r="B813" s="7" t="s">
        <v>1113</v>
      </c>
      <c r="C813" s="61" t="s">
        <v>1114</v>
      </c>
      <c r="D813" s="13" t="s">
        <v>30</v>
      </c>
      <c r="E813" s="23">
        <f>SUM(E814:E817)</f>
        <v>299067.3</v>
      </c>
      <c r="F813" s="23">
        <f>SUM(F814:F817)</f>
        <v>214067.3</v>
      </c>
      <c r="G813" s="23"/>
      <c r="H813" s="23">
        <f>SUM(H814:H817)</f>
        <v>0</v>
      </c>
      <c r="I813" s="23">
        <f>SUM(I814:I817)</f>
        <v>85000</v>
      </c>
      <c r="J813" s="23">
        <f>SUM(J814:J817)</f>
        <v>0</v>
      </c>
      <c r="K813" s="67" t="s">
        <v>1115</v>
      </c>
      <c r="L813" s="15">
        <f>F813-'[1]Сравнение'!F812</f>
        <v>0</v>
      </c>
    </row>
    <row r="814" spans="1:12" s="35" customFormat="1" ht="15.75" customHeight="1">
      <c r="A814" s="11">
        <f>B814-'[1]Сравнение'!B812</f>
        <v>0</v>
      </c>
      <c r="B814" s="7" t="s">
        <v>1116</v>
      </c>
      <c r="C814" s="62"/>
      <c r="D814" s="25" t="s">
        <v>22</v>
      </c>
      <c r="E814" s="29">
        <f>F814+H814+I814+J814</f>
        <v>19067.3</v>
      </c>
      <c r="F814" s="29">
        <v>4067.3</v>
      </c>
      <c r="G814" s="29"/>
      <c r="H814" s="29">
        <v>0</v>
      </c>
      <c r="I814" s="29">
        <v>15000</v>
      </c>
      <c r="J814" s="29">
        <v>0</v>
      </c>
      <c r="K814" s="68"/>
      <c r="L814" s="15">
        <f>F814-'[1]Сравнение'!F813</f>
        <v>0</v>
      </c>
    </row>
    <row r="815" spans="1:12" s="35" customFormat="1" ht="15.75" customHeight="1">
      <c r="A815" s="11">
        <f>B815-'[1]Сравнение'!B813</f>
        <v>0</v>
      </c>
      <c r="B815" s="7" t="s">
        <v>1117</v>
      </c>
      <c r="C815" s="62"/>
      <c r="D815" s="25" t="s">
        <v>23</v>
      </c>
      <c r="E815" s="29">
        <f>F815+H815+I815+J815</f>
        <v>140000</v>
      </c>
      <c r="F815" s="29">
        <v>105000</v>
      </c>
      <c r="G815" s="29"/>
      <c r="H815" s="29">
        <v>0</v>
      </c>
      <c r="I815" s="29">
        <v>35000</v>
      </c>
      <c r="J815" s="29">
        <v>0</v>
      </c>
      <c r="K815" s="68"/>
      <c r="L815" s="15">
        <f>F815-'[1]Сравнение'!F814</f>
        <v>0</v>
      </c>
    </row>
    <row r="816" spans="1:12" s="35" customFormat="1" ht="15.75" customHeight="1">
      <c r="A816" s="11">
        <f>B816-'[1]Сравнение'!B814</f>
        <v>0</v>
      </c>
      <c r="B816" s="7" t="s">
        <v>1118</v>
      </c>
      <c r="C816" s="62"/>
      <c r="D816" s="25" t="s">
        <v>25</v>
      </c>
      <c r="E816" s="29">
        <f>F816+H816+I816+J816</f>
        <v>140000</v>
      </c>
      <c r="F816" s="29">
        <v>105000</v>
      </c>
      <c r="G816" s="29"/>
      <c r="H816" s="29">
        <v>0</v>
      </c>
      <c r="I816" s="29">
        <v>35000</v>
      </c>
      <c r="J816" s="29">
        <v>0</v>
      </c>
      <c r="K816" s="68"/>
      <c r="L816" s="15">
        <f>F816-'[1]Сравнение'!F815</f>
        <v>0</v>
      </c>
    </row>
    <row r="817" spans="1:12" s="35" customFormat="1" ht="15.75" customHeight="1">
      <c r="A817" s="11">
        <f>B817-'[1]Сравнение'!B815</f>
        <v>0</v>
      </c>
      <c r="B817" s="7" t="s">
        <v>1119</v>
      </c>
      <c r="C817" s="62"/>
      <c r="D817" s="25" t="s">
        <v>26</v>
      </c>
      <c r="E817" s="29">
        <f>F817+H817+I817+J817</f>
        <v>0</v>
      </c>
      <c r="F817" s="29">
        <v>0</v>
      </c>
      <c r="G817" s="29"/>
      <c r="H817" s="29">
        <v>0</v>
      </c>
      <c r="I817" s="29">
        <v>0</v>
      </c>
      <c r="J817" s="29">
        <v>0</v>
      </c>
      <c r="K817" s="68"/>
      <c r="L817" s="15">
        <f>F817-'[1]Сравнение'!F816</f>
        <v>0</v>
      </c>
    </row>
    <row r="818" spans="1:12" ht="15.75" customHeight="1">
      <c r="A818" s="11">
        <f>B818-'[1]Сравнение'!B816</f>
        <v>0</v>
      </c>
      <c r="B818" s="7" t="s">
        <v>1120</v>
      </c>
      <c r="C818" s="80" t="s">
        <v>1121</v>
      </c>
      <c r="D818" s="13" t="s">
        <v>30</v>
      </c>
      <c r="E818" s="23">
        <f>SUM(E819:E822)</f>
        <v>29472.8</v>
      </c>
      <c r="F818" s="23">
        <f>SUM(F819:F822)</f>
        <v>20472.8</v>
      </c>
      <c r="G818" s="23"/>
      <c r="H818" s="23">
        <f>SUM(H819:H822)</f>
        <v>0</v>
      </c>
      <c r="I818" s="23">
        <f>SUM(I819:I822)</f>
        <v>9000</v>
      </c>
      <c r="J818" s="23">
        <f>SUM(J819:J822)</f>
        <v>0</v>
      </c>
      <c r="K818" s="81" t="s">
        <v>1122</v>
      </c>
      <c r="L818" s="15">
        <f>F818-'[1]Сравнение'!F817</f>
        <v>0</v>
      </c>
    </row>
    <row r="819" spans="1:12" ht="15.75" customHeight="1">
      <c r="A819" s="11">
        <f>B819-'[1]Сравнение'!B817</f>
        <v>0</v>
      </c>
      <c r="B819" s="7" t="s">
        <v>1123</v>
      </c>
      <c r="C819" s="80"/>
      <c r="D819" s="25" t="s">
        <v>22</v>
      </c>
      <c r="E819" s="29">
        <f>F819+H819+I819+J819</f>
        <v>5472.8</v>
      </c>
      <c r="F819" s="29">
        <v>2472.8</v>
      </c>
      <c r="G819" s="29"/>
      <c r="H819" s="29">
        <v>0</v>
      </c>
      <c r="I819" s="29">
        <v>3000</v>
      </c>
      <c r="J819" s="29">
        <v>0</v>
      </c>
      <c r="K819" s="81"/>
      <c r="L819" s="15">
        <f>F819-'[1]Сравнение'!F818</f>
        <v>0</v>
      </c>
    </row>
    <row r="820" spans="1:12" ht="15.75" customHeight="1">
      <c r="A820" s="11">
        <f>B820-'[1]Сравнение'!B818</f>
        <v>0</v>
      </c>
      <c r="B820" s="7" t="s">
        <v>1124</v>
      </c>
      <c r="C820" s="80"/>
      <c r="D820" s="25" t="s">
        <v>23</v>
      </c>
      <c r="E820" s="29">
        <f>F820+H820+I820+J820</f>
        <v>12000</v>
      </c>
      <c r="F820" s="29">
        <v>9000</v>
      </c>
      <c r="G820" s="29"/>
      <c r="H820" s="29">
        <v>0</v>
      </c>
      <c r="I820" s="29">
        <v>3000</v>
      </c>
      <c r="J820" s="29">
        <v>0</v>
      </c>
      <c r="K820" s="81"/>
      <c r="L820" s="15">
        <f>F820-'[1]Сравнение'!F819</f>
        <v>0</v>
      </c>
    </row>
    <row r="821" spans="1:12" ht="15.75" customHeight="1">
      <c r="A821" s="11">
        <f>B821-'[1]Сравнение'!B819</f>
        <v>0</v>
      </c>
      <c r="B821" s="7" t="s">
        <v>1125</v>
      </c>
      <c r="C821" s="80"/>
      <c r="D821" s="25" t="s">
        <v>25</v>
      </c>
      <c r="E821" s="29">
        <f>F821+H821+I821+J821</f>
        <v>12000</v>
      </c>
      <c r="F821" s="29">
        <v>9000</v>
      </c>
      <c r="G821" s="29"/>
      <c r="H821" s="29">
        <v>0</v>
      </c>
      <c r="I821" s="29">
        <v>3000</v>
      </c>
      <c r="J821" s="29">
        <v>0</v>
      </c>
      <c r="K821" s="81"/>
      <c r="L821" s="15">
        <f>F821-'[1]Сравнение'!F820</f>
        <v>0</v>
      </c>
    </row>
    <row r="822" spans="1:12" ht="15.75" customHeight="1">
      <c r="A822" s="11">
        <f>B822-'[1]Сравнение'!B820</f>
        <v>0</v>
      </c>
      <c r="B822" s="7" t="s">
        <v>1126</v>
      </c>
      <c r="C822" s="80"/>
      <c r="D822" s="25" t="s">
        <v>26</v>
      </c>
      <c r="E822" s="29">
        <f>F822+H822+I822+J822</f>
        <v>0</v>
      </c>
      <c r="F822" s="29">
        <v>0</v>
      </c>
      <c r="G822" s="29"/>
      <c r="H822" s="29">
        <v>0</v>
      </c>
      <c r="I822" s="29">
        <v>0</v>
      </c>
      <c r="J822" s="29">
        <v>0</v>
      </c>
      <c r="K822" s="81"/>
      <c r="L822" s="15">
        <f>F822-'[1]Сравнение'!F821</f>
        <v>0</v>
      </c>
    </row>
    <row r="823" spans="1:12" ht="15.75" customHeight="1">
      <c r="A823" s="11">
        <f>B823-'[1]Сравнение'!B821</f>
        <v>0</v>
      </c>
      <c r="B823" s="7" t="s">
        <v>1127</v>
      </c>
      <c r="C823" s="80" t="s">
        <v>1128</v>
      </c>
      <c r="D823" s="13" t="s">
        <v>30</v>
      </c>
      <c r="E823" s="23">
        <f>SUM(E824:E827)</f>
        <v>54700</v>
      </c>
      <c r="F823" s="23">
        <f>SUM(F824:F827)</f>
        <v>41000</v>
      </c>
      <c r="G823" s="23"/>
      <c r="H823" s="23">
        <f>SUM(H824:H827)</f>
        <v>0</v>
      </c>
      <c r="I823" s="23">
        <f>SUM(I824:I827)</f>
        <v>13700</v>
      </c>
      <c r="J823" s="23">
        <f>SUM(J824:J827)</f>
        <v>0</v>
      </c>
      <c r="K823" s="81" t="s">
        <v>1129</v>
      </c>
      <c r="L823" s="15">
        <f>F823-'[1]Сравнение'!F822</f>
        <v>0</v>
      </c>
    </row>
    <row r="824" spans="1:12" ht="15.75" customHeight="1">
      <c r="A824" s="11">
        <f>B824-'[1]Сравнение'!B822</f>
        <v>0</v>
      </c>
      <c r="B824" s="7" t="s">
        <v>1130</v>
      </c>
      <c r="C824" s="80"/>
      <c r="D824" s="25" t="s">
        <v>22</v>
      </c>
      <c r="E824" s="29">
        <f>F824+H824+I824+J824</f>
        <v>54700</v>
      </c>
      <c r="F824" s="29">
        <v>41000</v>
      </c>
      <c r="G824" s="29"/>
      <c r="H824" s="29">
        <v>0</v>
      </c>
      <c r="I824" s="29">
        <v>13700</v>
      </c>
      <c r="J824" s="29">
        <v>0</v>
      </c>
      <c r="K824" s="81"/>
      <c r="L824" s="15">
        <f>F824-'[1]Сравнение'!F823</f>
        <v>0</v>
      </c>
    </row>
    <row r="825" spans="1:12" ht="15.75" customHeight="1">
      <c r="A825" s="11">
        <f>B825-'[1]Сравнение'!B823</f>
        <v>0</v>
      </c>
      <c r="B825" s="7" t="s">
        <v>1131</v>
      </c>
      <c r="C825" s="80"/>
      <c r="D825" s="25" t="s">
        <v>23</v>
      </c>
      <c r="E825" s="29">
        <f>F825+H825+I825+J825</f>
        <v>0</v>
      </c>
      <c r="F825" s="29">
        <v>0</v>
      </c>
      <c r="G825" s="29"/>
      <c r="H825" s="29">
        <v>0</v>
      </c>
      <c r="I825" s="29">
        <v>0</v>
      </c>
      <c r="J825" s="29">
        <v>0</v>
      </c>
      <c r="K825" s="81"/>
      <c r="L825" s="15">
        <f>F825-'[1]Сравнение'!F824</f>
        <v>0</v>
      </c>
    </row>
    <row r="826" spans="1:12" ht="15.75" customHeight="1">
      <c r="A826" s="11">
        <f>B826-'[1]Сравнение'!B824</f>
        <v>0</v>
      </c>
      <c r="B826" s="7" t="s">
        <v>1132</v>
      </c>
      <c r="C826" s="80"/>
      <c r="D826" s="25" t="s">
        <v>25</v>
      </c>
      <c r="E826" s="29">
        <f>F826+H826+I826+J826</f>
        <v>0</v>
      </c>
      <c r="F826" s="29">
        <v>0</v>
      </c>
      <c r="G826" s="29"/>
      <c r="H826" s="29">
        <v>0</v>
      </c>
      <c r="I826" s="29">
        <v>0</v>
      </c>
      <c r="J826" s="29">
        <v>0</v>
      </c>
      <c r="K826" s="81"/>
      <c r="L826" s="15">
        <f>F826-'[1]Сравнение'!F825</f>
        <v>0</v>
      </c>
    </row>
    <row r="827" spans="1:12" ht="15.75" customHeight="1" thickBot="1">
      <c r="A827" s="11">
        <f>B827-'[1]Сравнение'!B825</f>
        <v>0</v>
      </c>
      <c r="B827" s="30" t="s">
        <v>1133</v>
      </c>
      <c r="C827" s="61"/>
      <c r="D827" s="31" t="s">
        <v>26</v>
      </c>
      <c r="E827" s="32">
        <f>F827+H827+I827+J827</f>
        <v>0</v>
      </c>
      <c r="F827" s="32">
        <v>0</v>
      </c>
      <c r="G827" s="32"/>
      <c r="H827" s="32">
        <v>0</v>
      </c>
      <c r="I827" s="32">
        <v>0</v>
      </c>
      <c r="J827" s="32">
        <v>0</v>
      </c>
      <c r="K827" s="67"/>
      <c r="L827" s="15">
        <f>F827-'[1]Сравнение'!F826</f>
        <v>0</v>
      </c>
    </row>
    <row r="828" spans="1:12" ht="18.75" customHeight="1" thickBot="1">
      <c r="A828" s="11">
        <f>B828-'[1]Сравнение'!B826</f>
        <v>0</v>
      </c>
      <c r="B828" s="20" t="s">
        <v>1134</v>
      </c>
      <c r="C828" s="74" t="s">
        <v>1135</v>
      </c>
      <c r="D828" s="75"/>
      <c r="E828" s="75"/>
      <c r="F828" s="75"/>
      <c r="G828" s="75"/>
      <c r="H828" s="75"/>
      <c r="I828" s="75"/>
      <c r="J828" s="75"/>
      <c r="K828" s="75"/>
      <c r="L828" s="15">
        <f>F828-'[1]Сравнение'!F827</f>
        <v>0</v>
      </c>
    </row>
    <row r="829" spans="1:12" ht="15.75" customHeight="1">
      <c r="A829" s="11">
        <f>B829-'[1]Сравнение'!B827</f>
        <v>0</v>
      </c>
      <c r="B829" s="21" t="s">
        <v>1136</v>
      </c>
      <c r="C829" s="62" t="s">
        <v>1137</v>
      </c>
      <c r="D829" s="13" t="s">
        <v>30</v>
      </c>
      <c r="E829" s="23">
        <f>SUM(E830:E833)</f>
        <v>175976</v>
      </c>
      <c r="F829" s="23">
        <f>SUM(F830:F833)</f>
        <v>87988</v>
      </c>
      <c r="G829" s="23"/>
      <c r="H829" s="23">
        <f>SUM(H830:H833)</f>
        <v>0</v>
      </c>
      <c r="I829" s="23">
        <f>SUM(I830:I833)</f>
        <v>87988</v>
      </c>
      <c r="J829" s="23">
        <f>SUM(J830:J833)</f>
        <v>0</v>
      </c>
      <c r="K829" s="68" t="s">
        <v>1138</v>
      </c>
      <c r="L829" s="15">
        <f>F829-'[1]Сравнение'!F828</f>
        <v>0</v>
      </c>
    </row>
    <row r="830" spans="1:12" ht="15.75" customHeight="1">
      <c r="A830" s="11">
        <f>B830-'[1]Сравнение'!B828</f>
        <v>0</v>
      </c>
      <c r="B830" s="7" t="s">
        <v>1139</v>
      </c>
      <c r="C830" s="62"/>
      <c r="D830" s="25" t="s">
        <v>22</v>
      </c>
      <c r="E830" s="29">
        <f>F830+H830+I830+J830</f>
        <v>10038</v>
      </c>
      <c r="F830" s="29">
        <v>5019</v>
      </c>
      <c r="G830" s="29"/>
      <c r="H830" s="29">
        <v>0</v>
      </c>
      <c r="I830" s="29">
        <v>5019</v>
      </c>
      <c r="J830" s="29">
        <v>0</v>
      </c>
      <c r="K830" s="68"/>
      <c r="L830" s="15">
        <f>F830-'[1]Сравнение'!F829</f>
        <v>0</v>
      </c>
    </row>
    <row r="831" spans="1:12" ht="15.75" customHeight="1">
      <c r="A831" s="11">
        <f>B831-'[1]Сравнение'!B829</f>
        <v>0</v>
      </c>
      <c r="B831" s="7" t="s">
        <v>1140</v>
      </c>
      <c r="C831" s="62"/>
      <c r="D831" s="25" t="s">
        <v>23</v>
      </c>
      <c r="E831" s="29">
        <f>F831+H831+I831+J831</f>
        <v>100164</v>
      </c>
      <c r="F831" s="29">
        <f>45282+9600/2</f>
        <v>50082</v>
      </c>
      <c r="G831" s="29"/>
      <c r="H831" s="29">
        <v>0</v>
      </c>
      <c r="I831" s="29">
        <f>45282+9600/2</f>
        <v>50082</v>
      </c>
      <c r="J831" s="29">
        <v>0</v>
      </c>
      <c r="K831" s="68"/>
      <c r="L831" s="15">
        <f>F831-'[1]Сравнение'!F830</f>
        <v>0</v>
      </c>
    </row>
    <row r="832" spans="1:12" ht="15.75" customHeight="1">
      <c r="A832" s="11">
        <f>B832-'[1]Сравнение'!B830</f>
        <v>0</v>
      </c>
      <c r="B832" s="7" t="s">
        <v>1141</v>
      </c>
      <c r="C832" s="62"/>
      <c r="D832" s="25" t="s">
        <v>25</v>
      </c>
      <c r="E832" s="29">
        <f>F832+H832+I832+J832</f>
        <v>65774</v>
      </c>
      <c r="F832" s="29">
        <v>32887</v>
      </c>
      <c r="G832" s="29"/>
      <c r="H832" s="29">
        <v>0</v>
      </c>
      <c r="I832" s="29">
        <v>32887</v>
      </c>
      <c r="J832" s="29">
        <v>0</v>
      </c>
      <c r="K832" s="68"/>
      <c r="L832" s="15">
        <f>F832-'[1]Сравнение'!F831</f>
        <v>0</v>
      </c>
    </row>
    <row r="833" spans="1:12" ht="15.75" customHeight="1" thickBot="1">
      <c r="A833" s="11">
        <f>B833-'[1]Сравнение'!B831</f>
        <v>0</v>
      </c>
      <c r="B833" s="30" t="s">
        <v>1142</v>
      </c>
      <c r="C833" s="62"/>
      <c r="D833" s="31" t="s">
        <v>26</v>
      </c>
      <c r="E833" s="32">
        <f>F833+H833+I833+J833</f>
        <v>0</v>
      </c>
      <c r="F833" s="32">
        <v>0</v>
      </c>
      <c r="G833" s="32"/>
      <c r="H833" s="32">
        <v>0</v>
      </c>
      <c r="I833" s="32">
        <v>0</v>
      </c>
      <c r="J833" s="32">
        <v>0</v>
      </c>
      <c r="K833" s="68"/>
      <c r="L833" s="15">
        <f>F833-'[1]Сравнение'!F832</f>
        <v>0</v>
      </c>
    </row>
    <row r="834" spans="1:12" ht="15.75" customHeight="1" thickBot="1">
      <c r="A834" s="11">
        <f>B834-'[1]Сравнение'!B832</f>
        <v>0</v>
      </c>
      <c r="B834" s="33" t="s">
        <v>1143</v>
      </c>
      <c r="C834" s="74" t="s">
        <v>1144</v>
      </c>
      <c r="D834" s="75"/>
      <c r="E834" s="75"/>
      <c r="F834" s="75"/>
      <c r="G834" s="75"/>
      <c r="H834" s="75"/>
      <c r="I834" s="75"/>
      <c r="J834" s="75"/>
      <c r="K834" s="75"/>
      <c r="L834" s="15">
        <f>F834-'[1]Сравнение'!F833</f>
        <v>0</v>
      </c>
    </row>
    <row r="835" spans="1:12" ht="15.75" customHeight="1">
      <c r="A835" s="11">
        <f>B835-'[1]Сравнение'!B833</f>
        <v>0</v>
      </c>
      <c r="B835" s="21" t="s">
        <v>1145</v>
      </c>
      <c r="C835" s="62" t="s">
        <v>1146</v>
      </c>
      <c r="D835" s="13" t="s">
        <v>30</v>
      </c>
      <c r="E835" s="23">
        <f>SUM(E836:E839)</f>
        <v>64000</v>
      </c>
      <c r="F835" s="23">
        <f>SUM(F836:F839)</f>
        <v>64000</v>
      </c>
      <c r="G835" s="23"/>
      <c r="H835" s="23">
        <f>SUM(H836:H839)</f>
        <v>0</v>
      </c>
      <c r="I835" s="23">
        <f>SUM(I836:I839)</f>
        <v>0</v>
      </c>
      <c r="J835" s="23">
        <f>SUM(J836:J839)</f>
        <v>0</v>
      </c>
      <c r="K835" s="68" t="s">
        <v>1147</v>
      </c>
      <c r="L835" s="15"/>
    </row>
    <row r="836" spans="1:12" ht="15.75" customHeight="1">
      <c r="A836" s="11">
        <f>B836-'[1]Сравнение'!B834</f>
        <v>0</v>
      </c>
      <c r="B836" s="7" t="s">
        <v>1148</v>
      </c>
      <c r="C836" s="62"/>
      <c r="D836" s="25" t="s">
        <v>22</v>
      </c>
      <c r="E836" s="29">
        <f>F836+H836+I836+J836</f>
        <v>64000</v>
      </c>
      <c r="F836" s="29">
        <v>64000</v>
      </c>
      <c r="G836" s="29"/>
      <c r="H836" s="29">
        <v>0</v>
      </c>
      <c r="I836" s="29">
        <v>0</v>
      </c>
      <c r="J836" s="29">
        <v>0</v>
      </c>
      <c r="K836" s="68"/>
      <c r="L836" s="15">
        <f>F836-'[1]Сравнение'!F835</f>
        <v>64000</v>
      </c>
    </row>
    <row r="837" spans="1:12" ht="15.75" customHeight="1">
      <c r="A837" s="11">
        <f>B837-'[1]Сравнение'!B835</f>
        <v>0</v>
      </c>
      <c r="B837" s="7" t="s">
        <v>1149</v>
      </c>
      <c r="C837" s="62"/>
      <c r="D837" s="25" t="s">
        <v>23</v>
      </c>
      <c r="E837" s="29">
        <f>F837+H837+I837+J837</f>
        <v>0</v>
      </c>
      <c r="F837" s="29">
        <v>0</v>
      </c>
      <c r="G837" s="29"/>
      <c r="H837" s="29">
        <v>0</v>
      </c>
      <c r="I837" s="29">
        <v>0</v>
      </c>
      <c r="J837" s="29">
        <v>0</v>
      </c>
      <c r="K837" s="68"/>
      <c r="L837" s="15">
        <f>F837-'[1]Сравнение'!F836</f>
        <v>0</v>
      </c>
    </row>
    <row r="838" spans="1:12" ht="15.75" customHeight="1">
      <c r="A838" s="11">
        <f>B838-'[1]Сравнение'!B836</f>
        <v>0</v>
      </c>
      <c r="B838" s="7" t="s">
        <v>1150</v>
      </c>
      <c r="C838" s="62"/>
      <c r="D838" s="25" t="s">
        <v>25</v>
      </c>
      <c r="E838" s="29">
        <f>F838+H838+I838+J838</f>
        <v>0</v>
      </c>
      <c r="F838" s="29">
        <v>0</v>
      </c>
      <c r="G838" s="29"/>
      <c r="H838" s="29">
        <v>0</v>
      </c>
      <c r="I838" s="29">
        <v>0</v>
      </c>
      <c r="J838" s="29">
        <v>0</v>
      </c>
      <c r="K838" s="68"/>
      <c r="L838" s="15">
        <f>F838-'[1]Сравнение'!F837</f>
        <v>0</v>
      </c>
    </row>
    <row r="839" spans="1:12" ht="15.75" customHeight="1">
      <c r="A839" s="11">
        <f>B839-'[1]Сравнение'!B837</f>
        <v>0</v>
      </c>
      <c r="B839" s="7" t="s">
        <v>1151</v>
      </c>
      <c r="C839" s="62"/>
      <c r="D839" s="25" t="s">
        <v>26</v>
      </c>
      <c r="E839" s="29">
        <f>F839+H839+I839+J839</f>
        <v>0</v>
      </c>
      <c r="F839" s="29">
        <v>0</v>
      </c>
      <c r="G839" s="29"/>
      <c r="H839" s="29">
        <v>0</v>
      </c>
      <c r="I839" s="29">
        <v>0</v>
      </c>
      <c r="J839" s="29">
        <v>0</v>
      </c>
      <c r="K839" s="68"/>
      <c r="L839" s="15">
        <f>F839-'[1]Сравнение'!F838</f>
        <v>0</v>
      </c>
    </row>
    <row r="840" spans="1:12" ht="30" customHeight="1">
      <c r="A840" s="11">
        <f>B840-'[1]Сравнение'!B838</f>
        <v>0</v>
      </c>
      <c r="B840" s="7" t="s">
        <v>1152</v>
      </c>
      <c r="C840" s="61" t="s">
        <v>1153</v>
      </c>
      <c r="D840" s="13" t="s">
        <v>30</v>
      </c>
      <c r="E840" s="23">
        <f>SUM(E841:E844)</f>
        <v>110000</v>
      </c>
      <c r="F840" s="23">
        <f>SUM(F841:F844)</f>
        <v>110000</v>
      </c>
      <c r="G840" s="23"/>
      <c r="H840" s="23">
        <f>SUM(H841:H844)</f>
        <v>0</v>
      </c>
      <c r="I840" s="23">
        <f>SUM(I841:I844)</f>
        <v>0</v>
      </c>
      <c r="J840" s="23">
        <f>SUM(J841:J844)</f>
        <v>0</v>
      </c>
      <c r="K840" s="67" t="s">
        <v>1154</v>
      </c>
      <c r="L840" s="15"/>
    </row>
    <row r="841" spans="1:12" ht="30" customHeight="1">
      <c r="A841" s="11">
        <f>B841-'[1]Сравнение'!B839</f>
        <v>0</v>
      </c>
      <c r="B841" s="7" t="s">
        <v>1155</v>
      </c>
      <c r="C841" s="62"/>
      <c r="D841" s="25" t="s">
        <v>22</v>
      </c>
      <c r="E841" s="29">
        <f>F841+H841+I841+J841</f>
        <v>110000</v>
      </c>
      <c r="F841" s="29">
        <v>110000</v>
      </c>
      <c r="G841" s="29"/>
      <c r="H841" s="29">
        <v>0</v>
      </c>
      <c r="I841" s="29">
        <v>0</v>
      </c>
      <c r="J841" s="29">
        <v>0</v>
      </c>
      <c r="K841" s="68"/>
      <c r="L841" s="15">
        <f>F841-'[1]Сравнение'!F840</f>
        <v>110000</v>
      </c>
    </row>
    <row r="842" spans="1:12" ht="30" customHeight="1">
      <c r="A842" s="11">
        <f>B842-'[1]Сравнение'!B840</f>
        <v>0</v>
      </c>
      <c r="B842" s="7" t="s">
        <v>1156</v>
      </c>
      <c r="C842" s="62"/>
      <c r="D842" s="25" t="s">
        <v>23</v>
      </c>
      <c r="E842" s="29">
        <f>F842+H842+I842+J842</f>
        <v>0</v>
      </c>
      <c r="F842" s="29">
        <v>0</v>
      </c>
      <c r="G842" s="29"/>
      <c r="H842" s="29">
        <v>0</v>
      </c>
      <c r="I842" s="29">
        <v>0</v>
      </c>
      <c r="J842" s="29">
        <v>0</v>
      </c>
      <c r="K842" s="68"/>
      <c r="L842" s="15">
        <f>F842-'[1]Сравнение'!F841</f>
        <v>0</v>
      </c>
    </row>
    <row r="843" spans="1:12" ht="30" customHeight="1">
      <c r="A843" s="11">
        <f>B843-'[1]Сравнение'!B841</f>
        <v>0</v>
      </c>
      <c r="B843" s="7" t="s">
        <v>1157</v>
      </c>
      <c r="C843" s="62"/>
      <c r="D843" s="25" t="s">
        <v>25</v>
      </c>
      <c r="E843" s="29">
        <f>F843+H843+I843+J843</f>
        <v>0</v>
      </c>
      <c r="F843" s="29">
        <v>0</v>
      </c>
      <c r="G843" s="29"/>
      <c r="H843" s="29">
        <v>0</v>
      </c>
      <c r="I843" s="29">
        <v>0</v>
      </c>
      <c r="J843" s="29">
        <v>0</v>
      </c>
      <c r="K843" s="68"/>
      <c r="L843" s="15">
        <f>F843-'[1]Сравнение'!F842</f>
        <v>0</v>
      </c>
    </row>
    <row r="844" spans="1:12" ht="30" customHeight="1">
      <c r="A844" s="11">
        <f>B844-'[1]Сравнение'!B842</f>
        <v>0</v>
      </c>
      <c r="B844" s="7" t="s">
        <v>1158</v>
      </c>
      <c r="C844" s="62"/>
      <c r="D844" s="25" t="s">
        <v>26</v>
      </c>
      <c r="E844" s="29">
        <f>F844+H844+I844+J844</f>
        <v>0</v>
      </c>
      <c r="F844" s="29">
        <v>0</v>
      </c>
      <c r="G844" s="29"/>
      <c r="H844" s="29">
        <v>0</v>
      </c>
      <c r="I844" s="29">
        <v>0</v>
      </c>
      <c r="J844" s="29">
        <v>0</v>
      </c>
      <c r="K844" s="68"/>
      <c r="L844" s="15">
        <f>F844-'[1]Сравнение'!F843</f>
        <v>0</v>
      </c>
    </row>
    <row r="845" spans="1:12" ht="23.25" customHeight="1">
      <c r="A845" s="11">
        <f>B845-'[1]Сравнение'!B843</f>
        <v>0</v>
      </c>
      <c r="B845" s="7" t="s">
        <v>1159</v>
      </c>
      <c r="C845" s="61" t="s">
        <v>1160</v>
      </c>
      <c r="D845" s="13" t="s">
        <v>30</v>
      </c>
      <c r="E845" s="23">
        <f>SUM(E846:E849)</f>
        <v>6512945.000000009</v>
      </c>
      <c r="F845" s="23">
        <f>SUM(F846:F849)</f>
        <v>6512945.000000009</v>
      </c>
      <c r="G845" s="23"/>
      <c r="H845" s="23">
        <f>SUM(H846:H849)</f>
        <v>0</v>
      </c>
      <c r="I845" s="23">
        <f>SUM(I846:I849)</f>
        <v>0</v>
      </c>
      <c r="J845" s="23">
        <f>SUM(J846:J849)</f>
        <v>0</v>
      </c>
      <c r="K845" s="67" t="s">
        <v>1161</v>
      </c>
      <c r="L845" s="15"/>
    </row>
    <row r="846" spans="1:12" ht="23.25" customHeight="1">
      <c r="A846" s="11">
        <f>B846-'[1]Сравнение'!B844</f>
        <v>0</v>
      </c>
      <c r="B846" s="7" t="s">
        <v>1162</v>
      </c>
      <c r="C846" s="62"/>
      <c r="D846" s="25" t="s">
        <v>22</v>
      </c>
      <c r="E846" s="29">
        <f>F846+H846+I846+J846</f>
        <v>0</v>
      </c>
      <c r="F846" s="29">
        <v>0</v>
      </c>
      <c r="G846" s="29"/>
      <c r="H846" s="29">
        <v>0</v>
      </c>
      <c r="I846" s="29">
        <v>0</v>
      </c>
      <c r="J846" s="29">
        <v>0</v>
      </c>
      <c r="K846" s="68"/>
      <c r="L846" s="15">
        <f>F846-'[1]Сравнение'!F845</f>
        <v>0</v>
      </c>
    </row>
    <row r="847" spans="1:12" ht="23.25" customHeight="1">
      <c r="A847" s="11">
        <f>B847-'[1]Сравнение'!B845</f>
        <v>0</v>
      </c>
      <c r="B847" s="7" t="s">
        <v>1163</v>
      </c>
      <c r="C847" s="62"/>
      <c r="D847" s="25" t="s">
        <v>23</v>
      </c>
      <c r="E847" s="29">
        <f>F847+H847+I847+J847</f>
        <v>2108881.66666667</v>
      </c>
      <c r="F847" s="29">
        <f>2016666.66666667+1928+25000+10000+55000+287</f>
        <v>2108881.66666667</v>
      </c>
      <c r="G847" s="29"/>
      <c r="H847" s="29">
        <v>0</v>
      </c>
      <c r="I847" s="29">
        <v>0</v>
      </c>
      <c r="J847" s="29">
        <v>0</v>
      </c>
      <c r="K847" s="68"/>
      <c r="L847" s="15">
        <f>F847-'[1]Сравнение'!F846</f>
        <v>2108881.66666667</v>
      </c>
    </row>
    <row r="848" spans="1:12" ht="23.25" customHeight="1">
      <c r="A848" s="11">
        <f>B848-'[1]Сравнение'!B846</f>
        <v>0</v>
      </c>
      <c r="B848" s="7" t="s">
        <v>1164</v>
      </c>
      <c r="C848" s="62"/>
      <c r="D848" s="25" t="s">
        <v>25</v>
      </c>
      <c r="E848" s="29">
        <f>F848+H848+I848+J848</f>
        <v>2172396.66666667</v>
      </c>
      <c r="F848" s="29">
        <f>1916666.66666667+230+15000+100000+140500</f>
        <v>2172396.66666667</v>
      </c>
      <c r="G848" s="29"/>
      <c r="H848" s="29">
        <v>0</v>
      </c>
      <c r="I848" s="29">
        <v>0</v>
      </c>
      <c r="J848" s="29">
        <v>0</v>
      </c>
      <c r="K848" s="68"/>
      <c r="L848" s="15">
        <f>F848-'[1]Сравнение'!F847</f>
        <v>2172396.66666667</v>
      </c>
    </row>
    <row r="849" spans="1:12" ht="23.25" customHeight="1">
      <c r="A849" s="11">
        <f>B849-'[1]Сравнение'!B847</f>
        <v>0</v>
      </c>
      <c r="B849" s="7" t="s">
        <v>1165</v>
      </c>
      <c r="C849" s="62"/>
      <c r="D849" s="25" t="s">
        <v>26</v>
      </c>
      <c r="E849" s="29">
        <f>F849+H849+I849+J849</f>
        <v>2231666.66666667</v>
      </c>
      <c r="F849" s="29">
        <f>2116666.66666667+15000+100000</f>
        <v>2231666.66666667</v>
      </c>
      <c r="G849" s="29"/>
      <c r="H849" s="29">
        <v>0</v>
      </c>
      <c r="I849" s="29">
        <v>0</v>
      </c>
      <c r="J849" s="29">
        <v>0</v>
      </c>
      <c r="K849" s="68"/>
      <c r="L849" s="15">
        <f>F849-'[1]Сравнение'!F848</f>
        <v>2231666.66666667</v>
      </c>
    </row>
    <row r="850" spans="1:12" ht="23.25" customHeight="1">
      <c r="A850" s="11">
        <f>B850-'[1]Сравнение'!B848</f>
        <v>0</v>
      </c>
      <c r="B850" s="7" t="s">
        <v>1166</v>
      </c>
      <c r="C850" s="61" t="s">
        <v>1167</v>
      </c>
      <c r="D850" s="13" t="s">
        <v>30</v>
      </c>
      <c r="E850" s="23">
        <f>SUM(E851:E854)</f>
        <v>287895</v>
      </c>
      <c r="F850" s="23">
        <f>SUM(F851:F854)</f>
        <v>273500</v>
      </c>
      <c r="G850" s="23"/>
      <c r="H850" s="23">
        <f>SUM(H851:H854)</f>
        <v>0</v>
      </c>
      <c r="I850" s="23">
        <f>SUM(I851:I854)</f>
        <v>14395</v>
      </c>
      <c r="J850" s="23">
        <f>SUM(J851:J854)</f>
        <v>0</v>
      </c>
      <c r="K850" s="68"/>
      <c r="L850" s="15">
        <f>F850-'[1]Сравнение'!F849</f>
        <v>0</v>
      </c>
    </row>
    <row r="851" spans="1:12" ht="23.25" customHeight="1">
      <c r="A851" s="11">
        <f>B851-'[1]Сравнение'!B849</f>
        <v>0</v>
      </c>
      <c r="B851" s="7" t="s">
        <v>1168</v>
      </c>
      <c r="C851" s="62"/>
      <c r="D851" s="25" t="s">
        <v>22</v>
      </c>
      <c r="E851" s="29">
        <v>287895</v>
      </c>
      <c r="F851" s="29">
        <v>273500</v>
      </c>
      <c r="G851" s="29"/>
      <c r="H851" s="29">
        <v>0</v>
      </c>
      <c r="I851" s="29">
        <v>14395</v>
      </c>
      <c r="J851" s="29">
        <v>0</v>
      </c>
      <c r="K851" s="68"/>
      <c r="L851" s="15">
        <f>F851-'[1]Сравнение'!F850</f>
        <v>0</v>
      </c>
    </row>
    <row r="852" spans="1:12" ht="23.25" customHeight="1">
      <c r="A852" s="11">
        <f>B852-'[1]Сравнение'!B850</f>
        <v>0</v>
      </c>
      <c r="B852" s="7" t="s">
        <v>1169</v>
      </c>
      <c r="C852" s="62"/>
      <c r="D852" s="25" t="s">
        <v>23</v>
      </c>
      <c r="E852" s="29">
        <f>F852+H852+I852+J852</f>
        <v>0</v>
      </c>
      <c r="F852" s="29">
        <v>0</v>
      </c>
      <c r="G852" s="29"/>
      <c r="H852" s="29">
        <v>0</v>
      </c>
      <c r="I852" s="29">
        <v>0</v>
      </c>
      <c r="J852" s="29">
        <v>0</v>
      </c>
      <c r="K852" s="68"/>
      <c r="L852" s="15">
        <f>F852-'[1]Сравнение'!F851</f>
        <v>0</v>
      </c>
    </row>
    <row r="853" spans="1:12" ht="23.25" customHeight="1">
      <c r="A853" s="11">
        <f>B853-'[1]Сравнение'!B851</f>
        <v>0</v>
      </c>
      <c r="B853" s="7" t="s">
        <v>1170</v>
      </c>
      <c r="C853" s="62"/>
      <c r="D853" s="25" t="s">
        <v>25</v>
      </c>
      <c r="E853" s="29">
        <f>F853+H853+I853+J853</f>
        <v>0</v>
      </c>
      <c r="F853" s="29">
        <v>0</v>
      </c>
      <c r="G853" s="29"/>
      <c r="H853" s="29">
        <v>0</v>
      </c>
      <c r="I853" s="29">
        <v>0</v>
      </c>
      <c r="J853" s="29">
        <v>0</v>
      </c>
      <c r="K853" s="68"/>
      <c r="L853" s="15">
        <f>F853-'[1]Сравнение'!F852</f>
        <v>0</v>
      </c>
    </row>
    <row r="854" spans="1:12" ht="23.25" customHeight="1">
      <c r="A854" s="11">
        <f>B854-'[1]Сравнение'!B852</f>
        <v>0</v>
      </c>
      <c r="B854" s="7" t="s">
        <v>1171</v>
      </c>
      <c r="C854" s="62"/>
      <c r="D854" s="25" t="s">
        <v>26</v>
      </c>
      <c r="E854" s="29">
        <f>F854+H854+I854+J854</f>
        <v>0</v>
      </c>
      <c r="F854" s="29">
        <v>0</v>
      </c>
      <c r="G854" s="29"/>
      <c r="H854" s="29">
        <v>0</v>
      </c>
      <c r="I854" s="29">
        <v>0</v>
      </c>
      <c r="J854" s="29">
        <v>0</v>
      </c>
      <c r="K854" s="68"/>
      <c r="L854" s="15">
        <f>F854-'[1]Сравнение'!F853</f>
        <v>0</v>
      </c>
    </row>
    <row r="855" spans="1:12" ht="23.25" customHeight="1">
      <c r="A855" s="11">
        <f>B855-'[1]Сравнение'!B853</f>
        <v>0</v>
      </c>
      <c r="B855" s="7" t="s">
        <v>1172</v>
      </c>
      <c r="C855" s="61" t="s">
        <v>1173</v>
      </c>
      <c r="D855" s="13" t="s">
        <v>30</v>
      </c>
      <c r="E855" s="23">
        <f>SUM(E856:E859)</f>
        <v>202270</v>
      </c>
      <c r="F855" s="23">
        <f>SUM(F856:F859)</f>
        <v>200000</v>
      </c>
      <c r="G855" s="23"/>
      <c r="H855" s="23">
        <f>SUM(H856:H859)</f>
        <v>0</v>
      </c>
      <c r="I855" s="23">
        <f>SUM(I856:I859)</f>
        <v>2270</v>
      </c>
      <c r="J855" s="23">
        <f>SUM(J856:J859)</f>
        <v>0</v>
      </c>
      <c r="K855" s="68"/>
      <c r="L855" s="15">
        <f>F855-'[1]Сравнение'!F854</f>
        <v>0</v>
      </c>
    </row>
    <row r="856" spans="1:12" ht="23.25" customHeight="1">
      <c r="A856" s="11">
        <f>B856-'[1]Сравнение'!B854</f>
        <v>0</v>
      </c>
      <c r="B856" s="7" t="s">
        <v>1174</v>
      </c>
      <c r="C856" s="62"/>
      <c r="D856" s="25" t="s">
        <v>22</v>
      </c>
      <c r="E856" s="29">
        <f>F856+H856+I856+J856</f>
        <v>202270</v>
      </c>
      <c r="F856" s="29">
        <v>200000</v>
      </c>
      <c r="G856" s="29"/>
      <c r="H856" s="29">
        <v>0</v>
      </c>
      <c r="I856" s="29">
        <v>2270</v>
      </c>
      <c r="J856" s="29">
        <v>0</v>
      </c>
      <c r="K856" s="68"/>
      <c r="L856" s="15">
        <f>F856-'[1]Сравнение'!F855</f>
        <v>0</v>
      </c>
    </row>
    <row r="857" spans="1:12" ht="23.25" customHeight="1">
      <c r="A857" s="11">
        <f>B857-'[1]Сравнение'!B855</f>
        <v>0</v>
      </c>
      <c r="B857" s="7" t="s">
        <v>1175</v>
      </c>
      <c r="C857" s="62"/>
      <c r="D857" s="25" t="s">
        <v>23</v>
      </c>
      <c r="E857" s="29">
        <f>F857+H857+I857+J857</f>
        <v>0</v>
      </c>
      <c r="F857" s="29">
        <v>0</v>
      </c>
      <c r="G857" s="29"/>
      <c r="H857" s="29">
        <v>0</v>
      </c>
      <c r="I857" s="29">
        <v>0</v>
      </c>
      <c r="J857" s="29">
        <v>0</v>
      </c>
      <c r="K857" s="68"/>
      <c r="L857" s="15">
        <f>F857-'[1]Сравнение'!F856</f>
        <v>0</v>
      </c>
    </row>
    <row r="858" spans="1:12" ht="23.25" customHeight="1">
      <c r="A858" s="11">
        <f>B858-'[1]Сравнение'!B856</f>
        <v>0</v>
      </c>
      <c r="B858" s="7" t="s">
        <v>1176</v>
      </c>
      <c r="C858" s="62"/>
      <c r="D858" s="25" t="s">
        <v>25</v>
      </c>
      <c r="E858" s="29">
        <f>F858+H858+I858+J858</f>
        <v>0</v>
      </c>
      <c r="F858" s="29">
        <v>0</v>
      </c>
      <c r="G858" s="29"/>
      <c r="H858" s="29">
        <v>0</v>
      </c>
      <c r="I858" s="29">
        <v>0</v>
      </c>
      <c r="J858" s="29">
        <v>0</v>
      </c>
      <c r="K858" s="68"/>
      <c r="L858" s="15">
        <f>F858-'[1]Сравнение'!F857</f>
        <v>0</v>
      </c>
    </row>
    <row r="859" spans="1:12" ht="23.25" customHeight="1">
      <c r="A859" s="11">
        <f>B859-'[1]Сравнение'!B857</f>
        <v>0</v>
      </c>
      <c r="B859" s="7" t="s">
        <v>1177</v>
      </c>
      <c r="C859" s="62"/>
      <c r="D859" s="25" t="s">
        <v>26</v>
      </c>
      <c r="E859" s="29">
        <f>F859+H859+I859+J859</f>
        <v>0</v>
      </c>
      <c r="F859" s="29">
        <v>0</v>
      </c>
      <c r="G859" s="29"/>
      <c r="H859" s="29">
        <v>0</v>
      </c>
      <c r="I859" s="29">
        <v>0</v>
      </c>
      <c r="J859" s="29">
        <v>0</v>
      </c>
      <c r="K859" s="68"/>
      <c r="L859" s="15">
        <f>F859-'[1]Сравнение'!F858</f>
        <v>0</v>
      </c>
    </row>
    <row r="860" spans="1:12" ht="23.25" customHeight="1">
      <c r="A860" s="11">
        <f>B860-'[1]Сравнение'!B858</f>
        <v>0</v>
      </c>
      <c r="B860" s="7" t="s">
        <v>1178</v>
      </c>
      <c r="C860" s="61" t="s">
        <v>1179</v>
      </c>
      <c r="D860" s="13" t="s">
        <v>30</v>
      </c>
      <c r="E860" s="23">
        <f>SUM(E861:E864)</f>
        <v>357282</v>
      </c>
      <c r="F860" s="23">
        <f>SUM(F861:F864)</f>
        <v>330000</v>
      </c>
      <c r="G860" s="23"/>
      <c r="H860" s="23">
        <f>SUM(H861:H864)</f>
        <v>0</v>
      </c>
      <c r="I860" s="23">
        <f>SUM(I861:I864)</f>
        <v>27282</v>
      </c>
      <c r="J860" s="23">
        <f>SUM(J861:J864)</f>
        <v>0</v>
      </c>
      <c r="K860" s="68"/>
      <c r="L860" s="15">
        <f>F860-'[1]Сравнение'!F859</f>
        <v>0</v>
      </c>
    </row>
    <row r="861" spans="1:12" ht="23.25" customHeight="1">
      <c r="A861" s="11">
        <f>B861-'[1]Сравнение'!B859</f>
        <v>0</v>
      </c>
      <c r="B861" s="7" t="s">
        <v>1180</v>
      </c>
      <c r="C861" s="62"/>
      <c r="D861" s="25" t="s">
        <v>22</v>
      </c>
      <c r="E861" s="29">
        <f>F861+H861+I861+J861</f>
        <v>27282</v>
      </c>
      <c r="F861" s="29">
        <v>0</v>
      </c>
      <c r="G861" s="29"/>
      <c r="H861" s="29">
        <v>0</v>
      </c>
      <c r="I861" s="29">
        <v>27282</v>
      </c>
      <c r="J861" s="29">
        <v>0</v>
      </c>
      <c r="K861" s="68"/>
      <c r="L861" s="15">
        <f>F861-'[1]Сравнение'!F860</f>
        <v>0</v>
      </c>
    </row>
    <row r="862" spans="1:12" ht="23.25" customHeight="1">
      <c r="A862" s="11">
        <f>B862-'[1]Сравнение'!B860</f>
        <v>0</v>
      </c>
      <c r="B862" s="7" t="s">
        <v>1181</v>
      </c>
      <c r="C862" s="62"/>
      <c r="D862" s="25" t="s">
        <v>23</v>
      </c>
      <c r="E862" s="29">
        <f>F862+H862+I862+J862</f>
        <v>180000</v>
      </c>
      <c r="F862" s="29">
        <v>180000</v>
      </c>
      <c r="G862" s="29"/>
      <c r="H862" s="29">
        <v>0</v>
      </c>
      <c r="I862" s="29">
        <v>0</v>
      </c>
      <c r="J862" s="29">
        <v>0</v>
      </c>
      <c r="K862" s="68"/>
      <c r="L862" s="15">
        <f>F862-'[1]Сравнение'!F861</f>
        <v>0</v>
      </c>
    </row>
    <row r="863" spans="1:12" ht="23.25" customHeight="1">
      <c r="A863" s="11">
        <f>B863-'[1]Сравнение'!B861</f>
        <v>0</v>
      </c>
      <c r="B863" s="7" t="s">
        <v>1182</v>
      </c>
      <c r="C863" s="62"/>
      <c r="D863" s="25" t="s">
        <v>25</v>
      </c>
      <c r="E863" s="29">
        <f>F863+H863+I863+J863</f>
        <v>150000</v>
      </c>
      <c r="F863" s="29">
        <v>150000</v>
      </c>
      <c r="G863" s="29"/>
      <c r="H863" s="29">
        <v>0</v>
      </c>
      <c r="I863" s="29">
        <v>0</v>
      </c>
      <c r="J863" s="29">
        <v>0</v>
      </c>
      <c r="K863" s="68"/>
      <c r="L863" s="15">
        <f>F863-'[1]Сравнение'!F862</f>
        <v>0</v>
      </c>
    </row>
    <row r="864" spans="1:12" ht="23.25" customHeight="1">
      <c r="A864" s="11">
        <f>B864-'[1]Сравнение'!B862</f>
        <v>0</v>
      </c>
      <c r="B864" s="7" t="s">
        <v>1183</v>
      </c>
      <c r="C864" s="62"/>
      <c r="D864" s="25" t="s">
        <v>26</v>
      </c>
      <c r="E864" s="29">
        <f>F864+H864+I864+J864</f>
        <v>0</v>
      </c>
      <c r="F864" s="29">
        <v>0</v>
      </c>
      <c r="G864" s="29"/>
      <c r="H864" s="29">
        <v>0</v>
      </c>
      <c r="I864" s="29">
        <v>0</v>
      </c>
      <c r="J864" s="29">
        <v>0</v>
      </c>
      <c r="K864" s="68"/>
      <c r="L864" s="15">
        <f>F864-'[1]Сравнение'!F863</f>
        <v>0</v>
      </c>
    </row>
    <row r="865" spans="1:12" ht="23.25" customHeight="1">
      <c r="A865" s="11">
        <f>B865-'[1]Сравнение'!B863</f>
        <v>0</v>
      </c>
      <c r="B865" s="7" t="s">
        <v>1184</v>
      </c>
      <c r="C865" s="61" t="s">
        <v>1185</v>
      </c>
      <c r="D865" s="13" t="s">
        <v>30</v>
      </c>
      <c r="E865" s="23">
        <f>SUM(E866:E869)</f>
        <v>700000</v>
      </c>
      <c r="F865" s="23">
        <f>SUM(F866:F869)</f>
        <v>350000</v>
      </c>
      <c r="G865" s="23"/>
      <c r="H865" s="23">
        <f>SUM(H866:H869)</f>
        <v>0</v>
      </c>
      <c r="I865" s="23">
        <f>SUM(I866:I869)</f>
        <v>350000</v>
      </c>
      <c r="J865" s="23">
        <f>SUM(J866:J869)</f>
        <v>0</v>
      </c>
      <c r="K865" s="68"/>
      <c r="L865" s="15">
        <f>F865-'[1]Сравнение'!F864</f>
        <v>0</v>
      </c>
    </row>
    <row r="866" spans="1:12" ht="23.25" customHeight="1">
      <c r="A866" s="11">
        <f>B866-'[1]Сравнение'!B864</f>
        <v>0</v>
      </c>
      <c r="B866" s="7" t="s">
        <v>1186</v>
      </c>
      <c r="C866" s="62"/>
      <c r="D866" s="25" t="s">
        <v>22</v>
      </c>
      <c r="E866" s="29">
        <f>F866+H866+I866+J866</f>
        <v>0</v>
      </c>
      <c r="F866" s="29">
        <v>0</v>
      </c>
      <c r="G866" s="29"/>
      <c r="H866" s="29">
        <v>0</v>
      </c>
      <c r="I866" s="29">
        <v>0</v>
      </c>
      <c r="J866" s="29">
        <v>0</v>
      </c>
      <c r="K866" s="68"/>
      <c r="L866" s="15">
        <f>F866-'[1]Сравнение'!F865</f>
        <v>0</v>
      </c>
    </row>
    <row r="867" spans="1:12" ht="23.25" customHeight="1">
      <c r="A867" s="11">
        <f>B867-'[1]Сравнение'!B865</f>
        <v>0</v>
      </c>
      <c r="B867" s="7" t="s">
        <v>1187</v>
      </c>
      <c r="C867" s="62"/>
      <c r="D867" s="25" t="s">
        <v>23</v>
      </c>
      <c r="E867" s="29">
        <f>F867+H867+I867+J867</f>
        <v>350000</v>
      </c>
      <c r="F867" s="29">
        <v>175000</v>
      </c>
      <c r="G867" s="29"/>
      <c r="H867" s="29">
        <v>0</v>
      </c>
      <c r="I867" s="29">
        <v>175000</v>
      </c>
      <c r="J867" s="29">
        <v>0</v>
      </c>
      <c r="K867" s="68"/>
      <c r="L867" s="15">
        <f>F867-'[1]Сравнение'!F866</f>
        <v>0</v>
      </c>
    </row>
    <row r="868" spans="1:12" ht="23.25" customHeight="1">
      <c r="A868" s="11">
        <f>B868-'[1]Сравнение'!B866</f>
        <v>0</v>
      </c>
      <c r="B868" s="7" t="s">
        <v>1188</v>
      </c>
      <c r="C868" s="62"/>
      <c r="D868" s="25" t="s">
        <v>25</v>
      </c>
      <c r="E868" s="29">
        <f>F868+H868+I868+J868</f>
        <v>350000</v>
      </c>
      <c r="F868" s="29">
        <v>175000</v>
      </c>
      <c r="G868" s="29"/>
      <c r="H868" s="29">
        <v>0</v>
      </c>
      <c r="I868" s="29">
        <v>175000</v>
      </c>
      <c r="J868" s="29">
        <v>0</v>
      </c>
      <c r="K868" s="68"/>
      <c r="L868" s="15">
        <f>F868-'[1]Сравнение'!F867</f>
        <v>0</v>
      </c>
    </row>
    <row r="869" spans="1:12" ht="23.25" customHeight="1">
      <c r="A869" s="11">
        <f>B869-'[1]Сравнение'!B867</f>
        <v>0</v>
      </c>
      <c r="B869" s="7" t="s">
        <v>1189</v>
      </c>
      <c r="C869" s="62"/>
      <c r="D869" s="25" t="s">
        <v>26</v>
      </c>
      <c r="E869" s="29">
        <f>F869+H869+I869+J869</f>
        <v>0</v>
      </c>
      <c r="F869" s="29">
        <v>0</v>
      </c>
      <c r="G869" s="29"/>
      <c r="H869" s="29">
        <v>0</v>
      </c>
      <c r="I869" s="29">
        <v>0</v>
      </c>
      <c r="J869" s="29">
        <v>0</v>
      </c>
      <c r="K869" s="68"/>
      <c r="L869" s="15">
        <f>F869-'[1]Сравнение'!F868</f>
        <v>0</v>
      </c>
    </row>
    <row r="870" spans="1:12" ht="23.25" customHeight="1">
      <c r="A870" s="11">
        <f>B870-'[1]Сравнение'!B868</f>
        <v>0</v>
      </c>
      <c r="B870" s="7" t="s">
        <v>1190</v>
      </c>
      <c r="C870" s="61" t="s">
        <v>1191</v>
      </c>
      <c r="D870" s="13" t="s">
        <v>30</v>
      </c>
      <c r="E870" s="23">
        <f>SUM(E871:E874)</f>
        <v>150000</v>
      </c>
      <c r="F870" s="23">
        <f>SUM(F871:F874)</f>
        <v>75000</v>
      </c>
      <c r="G870" s="23"/>
      <c r="H870" s="23">
        <f>SUM(H871:H874)</f>
        <v>0</v>
      </c>
      <c r="I870" s="23">
        <f>SUM(I871:I874)</f>
        <v>75000</v>
      </c>
      <c r="J870" s="23">
        <f>SUM(J871:J874)</f>
        <v>0</v>
      </c>
      <c r="K870" s="68"/>
      <c r="L870" s="15">
        <f>F870-'[1]Сравнение'!F869</f>
        <v>0</v>
      </c>
    </row>
    <row r="871" spans="1:12" ht="23.25" customHeight="1">
      <c r="A871" s="11">
        <f>B871-'[1]Сравнение'!B869</f>
        <v>0</v>
      </c>
      <c r="B871" s="7" t="s">
        <v>1192</v>
      </c>
      <c r="C871" s="62"/>
      <c r="D871" s="25" t="s">
        <v>22</v>
      </c>
      <c r="E871" s="29">
        <f>F871+H871+I871+J871</f>
        <v>0</v>
      </c>
      <c r="F871" s="29">
        <v>0</v>
      </c>
      <c r="G871" s="29"/>
      <c r="H871" s="29">
        <v>0</v>
      </c>
      <c r="I871" s="29">
        <v>0</v>
      </c>
      <c r="J871" s="29">
        <v>0</v>
      </c>
      <c r="K871" s="68"/>
      <c r="L871" s="15">
        <f>F871-'[1]Сравнение'!F870</f>
        <v>0</v>
      </c>
    </row>
    <row r="872" spans="1:12" ht="23.25" customHeight="1">
      <c r="A872" s="11">
        <f>B872-'[1]Сравнение'!B870</f>
        <v>0</v>
      </c>
      <c r="B872" s="7" t="s">
        <v>1193</v>
      </c>
      <c r="C872" s="62"/>
      <c r="D872" s="25" t="s">
        <v>23</v>
      </c>
      <c r="E872" s="29">
        <f>F872+H872+I872+J872</f>
        <v>150000</v>
      </c>
      <c r="F872" s="29">
        <v>75000</v>
      </c>
      <c r="G872" s="29"/>
      <c r="H872" s="29">
        <v>0</v>
      </c>
      <c r="I872" s="29">
        <v>75000</v>
      </c>
      <c r="J872" s="29">
        <v>0</v>
      </c>
      <c r="K872" s="68"/>
      <c r="L872" s="15">
        <f>F872-'[1]Сравнение'!F871</f>
        <v>0</v>
      </c>
    </row>
    <row r="873" spans="1:12" ht="23.25" customHeight="1">
      <c r="A873" s="11">
        <f>B873-'[1]Сравнение'!B871</f>
        <v>0</v>
      </c>
      <c r="B873" s="7" t="s">
        <v>1194</v>
      </c>
      <c r="C873" s="62"/>
      <c r="D873" s="25" t="s">
        <v>25</v>
      </c>
      <c r="E873" s="29">
        <f>F873+H873+I873+J873</f>
        <v>0</v>
      </c>
      <c r="F873" s="29">
        <v>0</v>
      </c>
      <c r="G873" s="29"/>
      <c r="H873" s="29">
        <v>0</v>
      </c>
      <c r="I873" s="29">
        <v>0</v>
      </c>
      <c r="J873" s="29">
        <v>0</v>
      </c>
      <c r="K873" s="68"/>
      <c r="L873" s="15">
        <f>F873-'[1]Сравнение'!F872</f>
        <v>0</v>
      </c>
    </row>
    <row r="874" spans="1:12" ht="23.25" customHeight="1">
      <c r="A874" s="11">
        <f>B874-'[1]Сравнение'!B872</f>
        <v>0</v>
      </c>
      <c r="B874" s="7" t="s">
        <v>1195</v>
      </c>
      <c r="C874" s="62"/>
      <c r="D874" s="25" t="s">
        <v>26</v>
      </c>
      <c r="E874" s="29">
        <f>F874+H874+I874+J874</f>
        <v>0</v>
      </c>
      <c r="F874" s="29">
        <v>0</v>
      </c>
      <c r="G874" s="29"/>
      <c r="H874" s="29">
        <v>0</v>
      </c>
      <c r="I874" s="29">
        <v>0</v>
      </c>
      <c r="J874" s="29">
        <v>0</v>
      </c>
      <c r="K874" s="68"/>
      <c r="L874" s="15">
        <f>F874-'[1]Сравнение'!F873</f>
        <v>0</v>
      </c>
    </row>
    <row r="875" spans="1:12" ht="15.75" customHeight="1">
      <c r="A875" s="11">
        <f>B875-'[1]Сравнение'!B873</f>
        <v>0</v>
      </c>
      <c r="B875" s="7" t="s">
        <v>1196</v>
      </c>
      <c r="C875" s="80" t="s">
        <v>1197</v>
      </c>
      <c r="D875" s="13" t="s">
        <v>30</v>
      </c>
      <c r="E875" s="23">
        <f>SUM(E876:E879)</f>
        <v>302000</v>
      </c>
      <c r="F875" s="23">
        <f>SUM(F876:F879)</f>
        <v>300000</v>
      </c>
      <c r="G875" s="23"/>
      <c r="H875" s="23">
        <f>SUM(H876:H879)</f>
        <v>0</v>
      </c>
      <c r="I875" s="23">
        <f>SUM(I876:I879)</f>
        <v>2000</v>
      </c>
      <c r="J875" s="23">
        <f>SUM(J876:J879)</f>
        <v>0</v>
      </c>
      <c r="K875" s="68"/>
      <c r="L875" s="15">
        <f>F875-'[1]Сравнение'!F874</f>
        <v>0</v>
      </c>
    </row>
    <row r="876" spans="1:12" ht="15.75" customHeight="1">
      <c r="A876" s="11">
        <f>B876-'[1]Сравнение'!B874</f>
        <v>0</v>
      </c>
      <c r="B876" s="7" t="s">
        <v>1198</v>
      </c>
      <c r="C876" s="80"/>
      <c r="D876" s="25" t="s">
        <v>22</v>
      </c>
      <c r="E876" s="29">
        <f>F876+H876+I876+J876</f>
        <v>302000</v>
      </c>
      <c r="F876" s="29">
        <v>300000</v>
      </c>
      <c r="G876" s="29"/>
      <c r="H876" s="29">
        <v>0</v>
      </c>
      <c r="I876" s="29">
        <v>2000</v>
      </c>
      <c r="J876" s="29">
        <v>0</v>
      </c>
      <c r="K876" s="68"/>
      <c r="L876" s="15">
        <f>F876-'[1]Сравнение'!F875</f>
        <v>0</v>
      </c>
    </row>
    <row r="877" spans="1:12" ht="15.75" customHeight="1">
      <c r="A877" s="11">
        <f>B877-'[1]Сравнение'!B875</f>
        <v>0</v>
      </c>
      <c r="B877" s="7" t="s">
        <v>1199</v>
      </c>
      <c r="C877" s="80"/>
      <c r="D877" s="25" t="s">
        <v>23</v>
      </c>
      <c r="E877" s="29">
        <f>F877+H877+I877+J877</f>
        <v>0</v>
      </c>
      <c r="F877" s="29">
        <v>0</v>
      </c>
      <c r="G877" s="29"/>
      <c r="H877" s="29">
        <v>0</v>
      </c>
      <c r="I877" s="29">
        <v>0</v>
      </c>
      <c r="J877" s="29">
        <v>0</v>
      </c>
      <c r="K877" s="68"/>
      <c r="L877" s="15">
        <f>F877-'[1]Сравнение'!F876</f>
        <v>0</v>
      </c>
    </row>
    <row r="878" spans="1:12" ht="36.75" customHeight="1">
      <c r="A878" s="11">
        <f>B878-'[1]Сравнение'!B876</f>
        <v>0</v>
      </c>
      <c r="B878" s="7" t="s">
        <v>1200</v>
      </c>
      <c r="C878" s="80"/>
      <c r="D878" s="25" t="s">
        <v>25</v>
      </c>
      <c r="E878" s="29">
        <f>F878+H878+I878+J878</f>
        <v>0</v>
      </c>
      <c r="F878" s="29">
        <v>0</v>
      </c>
      <c r="G878" s="29"/>
      <c r="H878" s="29">
        <v>0</v>
      </c>
      <c r="I878" s="29">
        <v>0</v>
      </c>
      <c r="J878" s="29">
        <v>0</v>
      </c>
      <c r="K878" s="68"/>
      <c r="L878" s="15">
        <f>F878-'[1]Сравнение'!F877</f>
        <v>0</v>
      </c>
    </row>
    <row r="879" spans="1:12" ht="40.5" customHeight="1">
      <c r="A879" s="11">
        <f>B879-'[1]Сравнение'!B877</f>
        <v>0</v>
      </c>
      <c r="B879" s="7" t="s">
        <v>1201</v>
      </c>
      <c r="C879" s="80"/>
      <c r="D879" s="25" t="s">
        <v>26</v>
      </c>
      <c r="E879" s="29">
        <f>F879+H879+I879+J879</f>
        <v>0</v>
      </c>
      <c r="F879" s="29">
        <v>0</v>
      </c>
      <c r="G879" s="29"/>
      <c r="H879" s="29">
        <v>0</v>
      </c>
      <c r="I879" s="29">
        <v>0</v>
      </c>
      <c r="J879" s="29">
        <v>0</v>
      </c>
      <c r="K879" s="69"/>
      <c r="L879" s="15">
        <f>F879-'[1]Сравнение'!F878</f>
        <v>0</v>
      </c>
    </row>
    <row r="880" spans="1:12" ht="23.25" customHeight="1">
      <c r="A880" s="11">
        <f>B880-'[1]Сравнение'!B878</f>
        <v>0</v>
      </c>
      <c r="B880" s="7" t="s">
        <v>1202</v>
      </c>
      <c r="C880" s="61" t="s">
        <v>1203</v>
      </c>
      <c r="D880" s="13" t="s">
        <v>30</v>
      </c>
      <c r="E880" s="23">
        <f>SUM(E881:E884)</f>
        <v>128891.9</v>
      </c>
      <c r="F880" s="23">
        <f>SUM(F881:F884)</f>
        <v>123336.9</v>
      </c>
      <c r="G880" s="23"/>
      <c r="H880" s="23">
        <f>SUM(H881:H884)</f>
        <v>0</v>
      </c>
      <c r="I880" s="23">
        <f>SUM(I881:I884)</f>
        <v>5555</v>
      </c>
      <c r="J880" s="23">
        <f>SUM(J881:J884)</f>
        <v>0</v>
      </c>
      <c r="K880" s="67" t="s">
        <v>1204</v>
      </c>
      <c r="L880" s="15">
        <f>F880-'[1]Сравнение'!F879</f>
        <v>0</v>
      </c>
    </row>
    <row r="881" spans="1:12" ht="23.25" customHeight="1">
      <c r="A881" s="11">
        <f>B881-'[1]Сравнение'!B879</f>
        <v>0</v>
      </c>
      <c r="B881" s="7" t="s">
        <v>1205</v>
      </c>
      <c r="C881" s="62"/>
      <c r="D881" s="25" t="s">
        <v>22</v>
      </c>
      <c r="E881" s="29">
        <v>128891.9</v>
      </c>
      <c r="F881" s="29">
        <v>123336.9</v>
      </c>
      <c r="G881" s="29"/>
      <c r="H881" s="29">
        <v>0</v>
      </c>
      <c r="I881" s="29">
        <v>5555</v>
      </c>
      <c r="J881" s="29">
        <v>0</v>
      </c>
      <c r="K881" s="68"/>
      <c r="L881" s="15">
        <f>F881-'[1]Сравнение'!F880</f>
        <v>0</v>
      </c>
    </row>
    <row r="882" spans="1:12" ht="23.25" customHeight="1">
      <c r="A882" s="11">
        <f>B882-'[1]Сравнение'!B880</f>
        <v>0</v>
      </c>
      <c r="B882" s="7" t="s">
        <v>1206</v>
      </c>
      <c r="C882" s="62"/>
      <c r="D882" s="25" t="s">
        <v>23</v>
      </c>
      <c r="E882" s="29">
        <f>F882+H882+I882+J882</f>
        <v>0</v>
      </c>
      <c r="F882" s="29">
        <v>0</v>
      </c>
      <c r="G882" s="29"/>
      <c r="H882" s="29">
        <v>0</v>
      </c>
      <c r="I882" s="29">
        <v>0</v>
      </c>
      <c r="J882" s="29">
        <v>0</v>
      </c>
      <c r="K882" s="68"/>
      <c r="L882" s="15">
        <f>F882-'[1]Сравнение'!F881</f>
        <v>0</v>
      </c>
    </row>
    <row r="883" spans="1:12" ht="23.25" customHeight="1">
      <c r="A883" s="11">
        <f>B883-'[1]Сравнение'!B881</f>
        <v>0</v>
      </c>
      <c r="B883" s="7" t="s">
        <v>1207</v>
      </c>
      <c r="C883" s="62"/>
      <c r="D883" s="25" t="s">
        <v>25</v>
      </c>
      <c r="E883" s="29">
        <f>F883+H883+I883+J883</f>
        <v>0</v>
      </c>
      <c r="F883" s="29">
        <v>0</v>
      </c>
      <c r="G883" s="29"/>
      <c r="H883" s="29">
        <v>0</v>
      </c>
      <c r="I883" s="29">
        <v>0</v>
      </c>
      <c r="J883" s="29">
        <v>0</v>
      </c>
      <c r="K883" s="68"/>
      <c r="L883" s="15">
        <f>F883-'[1]Сравнение'!F882</f>
        <v>0</v>
      </c>
    </row>
    <row r="884" spans="1:12" ht="23.25" customHeight="1">
      <c r="A884" s="11">
        <f>B884-'[1]Сравнение'!B882</f>
        <v>0</v>
      </c>
      <c r="B884" s="7" t="s">
        <v>1208</v>
      </c>
      <c r="C884" s="62"/>
      <c r="D884" s="25" t="s">
        <v>26</v>
      </c>
      <c r="E884" s="29">
        <f>F884+H884+I884+J884</f>
        <v>0</v>
      </c>
      <c r="F884" s="29">
        <v>0</v>
      </c>
      <c r="G884" s="29"/>
      <c r="H884" s="29">
        <v>0</v>
      </c>
      <c r="I884" s="29">
        <v>0</v>
      </c>
      <c r="J884" s="29">
        <v>0</v>
      </c>
      <c r="K884" s="68"/>
      <c r="L884" s="15">
        <f>F884-'[1]Сравнение'!F883</f>
        <v>0</v>
      </c>
    </row>
    <row r="885" spans="1:12" ht="23.25" customHeight="1">
      <c r="A885" s="11">
        <f>B885-'[1]Сравнение'!B883</f>
        <v>0</v>
      </c>
      <c r="B885" s="7" t="s">
        <v>1209</v>
      </c>
      <c r="C885" s="61" t="s">
        <v>1210</v>
      </c>
      <c r="D885" s="13" t="s">
        <v>30</v>
      </c>
      <c r="E885" s="23">
        <f>SUM(E886:E889)</f>
        <v>164407</v>
      </c>
      <c r="F885" s="23">
        <f>SUM(F886:F889)</f>
        <v>75000</v>
      </c>
      <c r="G885" s="23"/>
      <c r="H885" s="23">
        <f>SUM(H886:H889)</f>
        <v>0</v>
      </c>
      <c r="I885" s="23">
        <f>SUM(I886:I889)</f>
        <v>89407</v>
      </c>
      <c r="J885" s="23">
        <f>SUM(J886:J889)</f>
        <v>0</v>
      </c>
      <c r="K885" s="67" t="s">
        <v>1211</v>
      </c>
      <c r="L885" s="15">
        <f>F885-'[1]Сравнение'!F884</f>
        <v>0</v>
      </c>
    </row>
    <row r="886" spans="1:12" ht="23.25" customHeight="1">
      <c r="A886" s="11">
        <f>B886-'[1]Сравнение'!B884</f>
        <v>0</v>
      </c>
      <c r="B886" s="7" t="s">
        <v>1212</v>
      </c>
      <c r="C886" s="62"/>
      <c r="D886" s="25" t="s">
        <v>22</v>
      </c>
      <c r="E886" s="29">
        <f>H886+I886+J886+F886</f>
        <v>14407</v>
      </c>
      <c r="F886" s="29">
        <v>0</v>
      </c>
      <c r="G886" s="29"/>
      <c r="H886" s="29">
        <v>0</v>
      </c>
      <c r="I886" s="29">
        <v>14407</v>
      </c>
      <c r="J886" s="29">
        <v>0</v>
      </c>
      <c r="K886" s="68"/>
      <c r="L886" s="15">
        <f>F886-'[1]Сравнение'!F885</f>
        <v>0</v>
      </c>
    </row>
    <row r="887" spans="1:12" ht="23.25" customHeight="1">
      <c r="A887" s="11">
        <f>B887-'[1]Сравнение'!B885</f>
        <v>0</v>
      </c>
      <c r="B887" s="7" t="s">
        <v>1213</v>
      </c>
      <c r="C887" s="62"/>
      <c r="D887" s="25" t="s">
        <v>23</v>
      </c>
      <c r="E887" s="29">
        <f>H887+I887+J887+F887</f>
        <v>150000</v>
      </c>
      <c r="F887" s="29">
        <v>75000</v>
      </c>
      <c r="G887" s="29"/>
      <c r="H887" s="29">
        <v>0</v>
      </c>
      <c r="I887" s="29">
        <v>75000</v>
      </c>
      <c r="J887" s="29">
        <v>0</v>
      </c>
      <c r="K887" s="68"/>
      <c r="L887" s="15">
        <f>F887-'[1]Сравнение'!F886</f>
        <v>0</v>
      </c>
    </row>
    <row r="888" spans="1:12" ht="23.25" customHeight="1">
      <c r="A888" s="11">
        <f>B888-'[1]Сравнение'!B886</f>
        <v>0</v>
      </c>
      <c r="B888" s="7" t="s">
        <v>1214</v>
      </c>
      <c r="C888" s="62"/>
      <c r="D888" s="25" t="s">
        <v>25</v>
      </c>
      <c r="E888" s="29">
        <f>H888+I888+J888+F888</f>
        <v>0</v>
      </c>
      <c r="F888" s="29">
        <v>0</v>
      </c>
      <c r="G888" s="29"/>
      <c r="H888" s="29">
        <v>0</v>
      </c>
      <c r="I888" s="29">
        <v>0</v>
      </c>
      <c r="J888" s="29">
        <v>0</v>
      </c>
      <c r="K888" s="68"/>
      <c r="L888" s="15">
        <f>F888-'[1]Сравнение'!F887</f>
        <v>0</v>
      </c>
    </row>
    <row r="889" spans="1:12" ht="23.25" customHeight="1">
      <c r="A889" s="11">
        <f>B889-'[1]Сравнение'!B887</f>
        <v>0</v>
      </c>
      <c r="B889" s="7" t="s">
        <v>1215</v>
      </c>
      <c r="C889" s="62"/>
      <c r="D889" s="25" t="s">
        <v>26</v>
      </c>
      <c r="E889" s="29">
        <f>H889+I889+J889+F889</f>
        <v>0</v>
      </c>
      <c r="F889" s="29">
        <v>0</v>
      </c>
      <c r="G889" s="29"/>
      <c r="H889" s="29">
        <v>0</v>
      </c>
      <c r="I889" s="29">
        <v>0</v>
      </c>
      <c r="J889" s="29">
        <v>0</v>
      </c>
      <c r="K889" s="69"/>
      <c r="L889" s="15">
        <f>F889-'[1]Сравнение'!F888</f>
        <v>0</v>
      </c>
    </row>
    <row r="890" spans="1:12" ht="15.75" customHeight="1">
      <c r="A890" s="11">
        <f>B890-'[1]Сравнение'!B888</f>
        <v>0</v>
      </c>
      <c r="B890" s="7" t="s">
        <v>1216</v>
      </c>
      <c r="C890" s="61" t="s">
        <v>1217</v>
      </c>
      <c r="D890" s="13" t="s">
        <v>30</v>
      </c>
      <c r="E890" s="23">
        <f>SUM(E891:E894)</f>
        <v>53135</v>
      </c>
      <c r="F890" s="23">
        <f>SUM(F891:F894)</f>
        <v>25000</v>
      </c>
      <c r="G890" s="23"/>
      <c r="H890" s="23">
        <f>SUM(H891:H894)</f>
        <v>0</v>
      </c>
      <c r="I890" s="23">
        <f>SUM(I891:I894)</f>
        <v>28135</v>
      </c>
      <c r="J890" s="23">
        <f>SUM(J891:J894)</f>
        <v>0</v>
      </c>
      <c r="K890" s="67" t="s">
        <v>1218</v>
      </c>
      <c r="L890" s="15">
        <f>F890-'[1]Сравнение'!F889</f>
        <v>0</v>
      </c>
    </row>
    <row r="891" spans="1:12" ht="15.75" customHeight="1">
      <c r="A891" s="11">
        <f>B891-'[1]Сравнение'!B889</f>
        <v>0</v>
      </c>
      <c r="B891" s="7" t="s">
        <v>1219</v>
      </c>
      <c r="C891" s="62"/>
      <c r="D891" s="25" t="s">
        <v>22</v>
      </c>
      <c r="E891" s="29">
        <f>F891+H891+I891+J891</f>
        <v>3135</v>
      </c>
      <c r="F891" s="29">
        <v>0</v>
      </c>
      <c r="G891" s="29"/>
      <c r="H891" s="29">
        <v>0</v>
      </c>
      <c r="I891" s="29">
        <v>3135</v>
      </c>
      <c r="J891" s="29">
        <v>0</v>
      </c>
      <c r="K891" s="68"/>
      <c r="L891" s="15">
        <f>F891-'[1]Сравнение'!F890</f>
        <v>0</v>
      </c>
    </row>
    <row r="892" spans="1:12" ht="15.75" customHeight="1">
      <c r="A892" s="11">
        <f>B892-'[1]Сравнение'!B890</f>
        <v>0</v>
      </c>
      <c r="B892" s="7" t="s">
        <v>1220</v>
      </c>
      <c r="C892" s="62"/>
      <c r="D892" s="25" t="s">
        <v>23</v>
      </c>
      <c r="E892" s="29">
        <f>F892+H892+I892+J892</f>
        <v>50000</v>
      </c>
      <c r="F892" s="29">
        <v>25000</v>
      </c>
      <c r="G892" s="29"/>
      <c r="H892" s="29">
        <v>0</v>
      </c>
      <c r="I892" s="29">
        <v>25000</v>
      </c>
      <c r="J892" s="29">
        <v>0</v>
      </c>
      <c r="K892" s="68"/>
      <c r="L892" s="15">
        <f>F892-'[1]Сравнение'!F891</f>
        <v>0</v>
      </c>
    </row>
    <row r="893" spans="1:12" ht="15.75" customHeight="1">
      <c r="A893" s="11">
        <f>B893-'[1]Сравнение'!B891</f>
        <v>0</v>
      </c>
      <c r="B893" s="7" t="s">
        <v>1221</v>
      </c>
      <c r="C893" s="62"/>
      <c r="D893" s="25" t="s">
        <v>25</v>
      </c>
      <c r="E893" s="29">
        <f>F893+H893+I893+J893</f>
        <v>0</v>
      </c>
      <c r="F893" s="29">
        <v>0</v>
      </c>
      <c r="G893" s="29"/>
      <c r="H893" s="29">
        <v>0</v>
      </c>
      <c r="I893" s="29">
        <v>0</v>
      </c>
      <c r="J893" s="29">
        <v>0</v>
      </c>
      <c r="K893" s="68"/>
      <c r="L893" s="15">
        <f>F893-'[1]Сравнение'!F892</f>
        <v>0</v>
      </c>
    </row>
    <row r="894" spans="1:12" ht="15.75" customHeight="1">
      <c r="A894" s="11">
        <f>B894-'[1]Сравнение'!B892</f>
        <v>0</v>
      </c>
      <c r="B894" s="7" t="s">
        <v>1222</v>
      </c>
      <c r="C894" s="62"/>
      <c r="D894" s="25" t="s">
        <v>26</v>
      </c>
      <c r="E894" s="29">
        <f>F894+H894+I894+J894</f>
        <v>0</v>
      </c>
      <c r="F894" s="29">
        <v>0</v>
      </c>
      <c r="G894" s="29"/>
      <c r="H894" s="29">
        <v>0</v>
      </c>
      <c r="I894" s="29">
        <v>0</v>
      </c>
      <c r="J894" s="29">
        <v>0</v>
      </c>
      <c r="K894" s="68"/>
      <c r="L894" s="15">
        <f>F894-'[1]Сравнение'!F893</f>
        <v>0</v>
      </c>
    </row>
    <row r="895" spans="1:12" ht="28.5" customHeight="1">
      <c r="A895" s="11">
        <f>B895-'[1]Сравнение'!B893</f>
        <v>0</v>
      </c>
      <c r="B895" s="7" t="s">
        <v>1223</v>
      </c>
      <c r="C895" s="61" t="s">
        <v>1224</v>
      </c>
      <c r="D895" s="13" t="s">
        <v>30</v>
      </c>
      <c r="E895" s="23">
        <f>SUM(E896:E899)</f>
        <v>898997.5</v>
      </c>
      <c r="F895" s="23">
        <f>SUM(F896:F899)</f>
        <v>819000</v>
      </c>
      <c r="G895" s="23"/>
      <c r="H895" s="23">
        <f>SUM(H896:H899)</f>
        <v>0</v>
      </c>
      <c r="I895" s="23">
        <f>SUM(I896:I899)</f>
        <v>79997.5</v>
      </c>
      <c r="J895" s="23">
        <f>SUM(J896:J899)</f>
        <v>0</v>
      </c>
      <c r="K895" s="67" t="s">
        <v>1225</v>
      </c>
      <c r="L895" s="15"/>
    </row>
    <row r="896" spans="1:12" ht="28.5" customHeight="1">
      <c r="A896" s="11">
        <f>B896-'[1]Сравнение'!B894</f>
        <v>0</v>
      </c>
      <c r="B896" s="7" t="s">
        <v>1226</v>
      </c>
      <c r="C896" s="62"/>
      <c r="D896" s="25" t="s">
        <v>22</v>
      </c>
      <c r="E896" s="29">
        <f>F896+H896+I896+J896</f>
        <v>20000.5</v>
      </c>
      <c r="F896" s="29">
        <v>0</v>
      </c>
      <c r="G896" s="29"/>
      <c r="H896" s="29">
        <v>0</v>
      </c>
      <c r="I896" s="29">
        <v>20000.5</v>
      </c>
      <c r="J896" s="29">
        <v>0</v>
      </c>
      <c r="K896" s="68"/>
      <c r="L896" s="15">
        <f>F896-'[1]Сравнение'!F895</f>
        <v>0</v>
      </c>
    </row>
    <row r="897" spans="1:12" ht="28.5" customHeight="1">
      <c r="A897" s="11">
        <f>B897-'[1]Сравнение'!B895</f>
        <v>0</v>
      </c>
      <c r="B897" s="7" t="s">
        <v>1227</v>
      </c>
      <c r="C897" s="62"/>
      <c r="D897" s="25" t="s">
        <v>23</v>
      </c>
      <c r="E897" s="29">
        <f>F897+H897+I897+J897</f>
        <v>328998.5</v>
      </c>
      <c r="F897" s="29">
        <f>260000+39000</f>
        <v>299000</v>
      </c>
      <c r="G897" s="29"/>
      <c r="H897" s="29">
        <v>0</v>
      </c>
      <c r="I897" s="29">
        <v>29998.5</v>
      </c>
      <c r="J897" s="29">
        <v>0</v>
      </c>
      <c r="K897" s="68"/>
      <c r="L897" s="15">
        <f>F897-'[1]Сравнение'!F896</f>
        <v>299000</v>
      </c>
    </row>
    <row r="898" spans="1:12" ht="28.5" customHeight="1">
      <c r="A898" s="11">
        <f>B898-'[1]Сравнение'!B896</f>
        <v>0</v>
      </c>
      <c r="B898" s="7" t="s">
        <v>1228</v>
      </c>
      <c r="C898" s="62"/>
      <c r="D898" s="25" t="s">
        <v>25</v>
      </c>
      <c r="E898" s="29">
        <f>F898+H898+I898+J898</f>
        <v>289998.5</v>
      </c>
      <c r="F898" s="29">
        <v>260000</v>
      </c>
      <c r="G898" s="29"/>
      <c r="H898" s="29">
        <v>0</v>
      </c>
      <c r="I898" s="29">
        <v>29998.5</v>
      </c>
      <c r="J898" s="29">
        <v>0</v>
      </c>
      <c r="K898" s="68"/>
      <c r="L898" s="15">
        <f>F898-'[1]Сравнение'!F897</f>
        <v>260000</v>
      </c>
    </row>
    <row r="899" spans="1:12" ht="28.5" customHeight="1">
      <c r="A899" s="11">
        <f>B899-'[1]Сравнение'!B897</f>
        <v>0</v>
      </c>
      <c r="B899" s="7" t="s">
        <v>1229</v>
      </c>
      <c r="C899" s="62"/>
      <c r="D899" s="25" t="s">
        <v>26</v>
      </c>
      <c r="E899" s="29">
        <f>F899+H899+I899+J899</f>
        <v>260000</v>
      </c>
      <c r="F899" s="29">
        <v>260000</v>
      </c>
      <c r="G899" s="29"/>
      <c r="H899" s="29">
        <v>0</v>
      </c>
      <c r="I899" s="29">
        <v>0</v>
      </c>
      <c r="J899" s="29">
        <v>0</v>
      </c>
      <c r="K899" s="68"/>
      <c r="L899" s="15">
        <f>F899-'[1]Сравнение'!F898</f>
        <v>260000</v>
      </c>
    </row>
    <row r="900" spans="1:12" ht="28.5" customHeight="1">
      <c r="A900" s="11">
        <f>B900-'[1]Сравнение'!B898</f>
        <v>0</v>
      </c>
      <c r="B900" s="7" t="s">
        <v>1230</v>
      </c>
      <c r="C900" s="61" t="s">
        <v>1231</v>
      </c>
      <c r="D900" s="13" t="s">
        <v>30</v>
      </c>
      <c r="E900" s="23">
        <f>SUM(E901:E904)</f>
        <v>235000</v>
      </c>
      <c r="F900" s="23">
        <f>SUM(F901:F904)</f>
        <v>235000</v>
      </c>
      <c r="G900" s="23"/>
      <c r="H900" s="23">
        <f>SUM(H901:H904)</f>
        <v>0</v>
      </c>
      <c r="I900" s="23">
        <f>SUM(I901:I904)</f>
        <v>0</v>
      </c>
      <c r="J900" s="23">
        <f>SUM(J901:J904)</f>
        <v>0</v>
      </c>
      <c r="K900" s="67" t="s">
        <v>1232</v>
      </c>
      <c r="L900" s="15"/>
    </row>
    <row r="901" spans="1:12" ht="28.5" customHeight="1">
      <c r="A901" s="11">
        <f>B901-'[1]Сравнение'!B899</f>
        <v>0</v>
      </c>
      <c r="B901" s="7" t="s">
        <v>1233</v>
      </c>
      <c r="C901" s="62"/>
      <c r="D901" s="25" t="s">
        <v>22</v>
      </c>
      <c r="E901" s="29">
        <f>F901+H901+I901+J901</f>
        <v>235000</v>
      </c>
      <c r="F901" s="29">
        <v>235000</v>
      </c>
      <c r="G901" s="29"/>
      <c r="H901" s="29">
        <v>0</v>
      </c>
      <c r="I901" s="29">
        <v>0</v>
      </c>
      <c r="J901" s="29">
        <v>0</v>
      </c>
      <c r="K901" s="68"/>
      <c r="L901" s="15">
        <f>F901-'[1]Сравнение'!F900</f>
        <v>235000</v>
      </c>
    </row>
    <row r="902" spans="1:12" ht="28.5" customHeight="1">
      <c r="A902" s="11">
        <f>B902-'[1]Сравнение'!B900</f>
        <v>0</v>
      </c>
      <c r="B902" s="7" t="s">
        <v>1234</v>
      </c>
      <c r="C902" s="62"/>
      <c r="D902" s="25" t="s">
        <v>23</v>
      </c>
      <c r="E902" s="29">
        <f>F902+H902+I902+J902</f>
        <v>0</v>
      </c>
      <c r="F902" s="29">
        <v>0</v>
      </c>
      <c r="G902" s="29"/>
      <c r="H902" s="29">
        <v>0</v>
      </c>
      <c r="I902" s="29">
        <v>0</v>
      </c>
      <c r="J902" s="29">
        <v>0</v>
      </c>
      <c r="K902" s="68"/>
      <c r="L902" s="15">
        <f>F902-'[1]Сравнение'!F901</f>
        <v>0</v>
      </c>
    </row>
    <row r="903" spans="1:12" ht="28.5" customHeight="1">
      <c r="A903" s="11">
        <f>B903-'[1]Сравнение'!B901</f>
        <v>0</v>
      </c>
      <c r="B903" s="7" t="s">
        <v>1235</v>
      </c>
      <c r="C903" s="62"/>
      <c r="D903" s="25" t="s">
        <v>25</v>
      </c>
      <c r="E903" s="29">
        <f>F903+H903+I903+J903</f>
        <v>0</v>
      </c>
      <c r="F903" s="29">
        <v>0</v>
      </c>
      <c r="G903" s="29"/>
      <c r="H903" s="29">
        <v>0</v>
      </c>
      <c r="I903" s="29">
        <v>0</v>
      </c>
      <c r="J903" s="29">
        <v>0</v>
      </c>
      <c r="K903" s="68"/>
      <c r="L903" s="15">
        <f>F903-'[1]Сравнение'!F902</f>
        <v>0</v>
      </c>
    </row>
    <row r="904" spans="1:12" ht="28.5" customHeight="1">
      <c r="A904" s="11">
        <f>B904-'[1]Сравнение'!B902</f>
        <v>0</v>
      </c>
      <c r="B904" s="7" t="s">
        <v>1236</v>
      </c>
      <c r="C904" s="62"/>
      <c r="D904" s="25" t="s">
        <v>26</v>
      </c>
      <c r="E904" s="29">
        <f>F904+H904+I904+J904</f>
        <v>0</v>
      </c>
      <c r="F904" s="29">
        <v>0</v>
      </c>
      <c r="G904" s="29"/>
      <c r="H904" s="29">
        <v>0</v>
      </c>
      <c r="I904" s="29">
        <v>0</v>
      </c>
      <c r="J904" s="29">
        <v>0</v>
      </c>
      <c r="K904" s="68"/>
      <c r="L904" s="15">
        <f>F904-'[1]Сравнение'!F903</f>
        <v>0</v>
      </c>
    </row>
    <row r="905" spans="1:12" ht="25.5" customHeight="1">
      <c r="A905" s="11">
        <f>B905-'[1]Сравнение'!B903</f>
        <v>0</v>
      </c>
      <c r="B905" s="7" t="s">
        <v>1237</v>
      </c>
      <c r="C905" s="61" t="s">
        <v>1238</v>
      </c>
      <c r="D905" s="13" t="s">
        <v>30</v>
      </c>
      <c r="E905" s="23">
        <f>SUM(E906:E909)</f>
        <v>4098000</v>
      </c>
      <c r="F905" s="23">
        <f>SUM(F906:F909)</f>
        <v>4098000</v>
      </c>
      <c r="G905" s="23"/>
      <c r="H905" s="23">
        <f>SUM(H906:H909)</f>
        <v>0</v>
      </c>
      <c r="I905" s="23">
        <f>SUM(I906:I909)</f>
        <v>0</v>
      </c>
      <c r="J905" s="23">
        <f>SUM(J906:J909)</f>
        <v>0</v>
      </c>
      <c r="K905" s="67" t="s">
        <v>1239</v>
      </c>
      <c r="L905" s="15"/>
    </row>
    <row r="906" spans="1:12" ht="25.5" customHeight="1">
      <c r="A906" s="11">
        <f>B906-'[1]Сравнение'!B904</f>
        <v>0</v>
      </c>
      <c r="B906" s="7" t="s">
        <v>1240</v>
      </c>
      <c r="C906" s="62"/>
      <c r="D906" s="25" t="s">
        <v>22</v>
      </c>
      <c r="E906" s="29">
        <f>F906+H906+I906+J906</f>
        <v>195000</v>
      </c>
      <c r="F906" s="29">
        <v>195000</v>
      </c>
      <c r="G906" s="29"/>
      <c r="H906" s="29">
        <v>0</v>
      </c>
      <c r="I906" s="29">
        <v>0</v>
      </c>
      <c r="J906" s="29">
        <v>0</v>
      </c>
      <c r="K906" s="68"/>
      <c r="L906" s="15">
        <f>F906-'[1]Сравнение'!F905</f>
        <v>195000</v>
      </c>
    </row>
    <row r="907" spans="1:12" ht="41.25" customHeight="1">
      <c r="A907" s="11">
        <f>B907-'[1]Сравнение'!B905</f>
        <v>0</v>
      </c>
      <c r="B907" s="7" t="s">
        <v>1241</v>
      </c>
      <c r="C907" s="62"/>
      <c r="D907" s="25" t="s">
        <v>23</v>
      </c>
      <c r="E907" s="29">
        <f>F907+H907+I907+J907</f>
        <v>1100333.3333333333</v>
      </c>
      <c r="F907" s="29">
        <v>1100333.3333333333</v>
      </c>
      <c r="G907" s="29"/>
      <c r="H907" s="29">
        <v>0</v>
      </c>
      <c r="I907" s="29">
        <v>0</v>
      </c>
      <c r="J907" s="29">
        <v>0</v>
      </c>
      <c r="K907" s="68"/>
      <c r="L907" s="15">
        <f>F907-'[1]Сравнение'!F906</f>
        <v>1100333.3333333333</v>
      </c>
    </row>
    <row r="908" spans="1:12" ht="39" customHeight="1">
      <c r="A908" s="11">
        <f>B908-'[1]Сравнение'!B906</f>
        <v>0</v>
      </c>
      <c r="B908" s="7" t="s">
        <v>1242</v>
      </c>
      <c r="C908" s="62"/>
      <c r="D908" s="25" t="s">
        <v>25</v>
      </c>
      <c r="E908" s="29">
        <f>F908+H908+I908+J908</f>
        <v>1401333.3333333333</v>
      </c>
      <c r="F908" s="29">
        <v>1401333.3333333333</v>
      </c>
      <c r="G908" s="29"/>
      <c r="H908" s="29">
        <v>0</v>
      </c>
      <c r="I908" s="29">
        <v>0</v>
      </c>
      <c r="J908" s="29">
        <v>0</v>
      </c>
      <c r="K908" s="68"/>
      <c r="L908" s="15">
        <f>F908-'[1]Сравнение'!F907</f>
        <v>1401333.3333333333</v>
      </c>
    </row>
    <row r="909" spans="1:12" ht="25.5" customHeight="1">
      <c r="A909" s="11">
        <f>B909-'[1]Сравнение'!B907</f>
        <v>0</v>
      </c>
      <c r="B909" s="7" t="s">
        <v>1243</v>
      </c>
      <c r="C909" s="62"/>
      <c r="D909" s="25" t="s">
        <v>26</v>
      </c>
      <c r="E909" s="29">
        <f>F909+H909+I909+J909</f>
        <v>1401333.3333333333</v>
      </c>
      <c r="F909" s="29">
        <v>1401333.3333333333</v>
      </c>
      <c r="G909" s="29"/>
      <c r="H909" s="29">
        <v>0</v>
      </c>
      <c r="I909" s="29">
        <v>0</v>
      </c>
      <c r="J909" s="29">
        <v>0</v>
      </c>
      <c r="K909" s="68"/>
      <c r="L909" s="15">
        <f>F909-'[1]Сравнение'!F908</f>
        <v>1401333.3333333333</v>
      </c>
    </row>
    <row r="910" spans="1:12" ht="15.75" customHeight="1">
      <c r="A910" s="11">
        <f>B910-'[1]Сравнение'!B908</f>
        <v>0</v>
      </c>
      <c r="B910" s="7" t="s">
        <v>1244</v>
      </c>
      <c r="C910" s="61" t="s">
        <v>1245</v>
      </c>
      <c r="D910" s="13" t="s">
        <v>30</v>
      </c>
      <c r="E910" s="23">
        <f>SUM(E911:E914)</f>
        <v>133000</v>
      </c>
      <c r="F910" s="23">
        <f>SUM(F911:F914)</f>
        <v>133000</v>
      </c>
      <c r="G910" s="23"/>
      <c r="H910" s="23">
        <f>SUM(H911:H914)</f>
        <v>0</v>
      </c>
      <c r="I910" s="23">
        <f>SUM(I911:I914)</f>
        <v>0</v>
      </c>
      <c r="J910" s="23">
        <f>SUM(J911:J914)</f>
        <v>0</v>
      </c>
      <c r="K910" s="67" t="s">
        <v>1246</v>
      </c>
      <c r="L910" s="15"/>
    </row>
    <row r="911" spans="1:12" ht="15.75" customHeight="1">
      <c r="A911" s="11">
        <f>B911-'[1]Сравнение'!B909</f>
        <v>0</v>
      </c>
      <c r="B911" s="7" t="s">
        <v>1247</v>
      </c>
      <c r="C911" s="62"/>
      <c r="D911" s="25" t="s">
        <v>22</v>
      </c>
      <c r="E911" s="29">
        <f>F911+H911+I911+J911</f>
        <v>133000</v>
      </c>
      <c r="F911" s="29">
        <v>133000</v>
      </c>
      <c r="G911" s="29"/>
      <c r="H911" s="29">
        <v>0</v>
      </c>
      <c r="I911" s="29">
        <v>0</v>
      </c>
      <c r="J911" s="29">
        <v>0</v>
      </c>
      <c r="K911" s="68"/>
      <c r="L911" s="15">
        <f>F911-'[1]Сравнение'!F910</f>
        <v>103000</v>
      </c>
    </row>
    <row r="912" spans="1:12" ht="15.75" customHeight="1">
      <c r="A912" s="11">
        <f>B912-'[1]Сравнение'!B910</f>
        <v>0</v>
      </c>
      <c r="B912" s="7" t="s">
        <v>1248</v>
      </c>
      <c r="C912" s="62"/>
      <c r="D912" s="25" t="s">
        <v>23</v>
      </c>
      <c r="E912" s="29">
        <f>F912+H912+I912+J912</f>
        <v>0</v>
      </c>
      <c r="F912" s="29">
        <v>0</v>
      </c>
      <c r="G912" s="29"/>
      <c r="H912" s="29">
        <v>0</v>
      </c>
      <c r="I912" s="29">
        <v>0</v>
      </c>
      <c r="J912" s="29">
        <v>0</v>
      </c>
      <c r="K912" s="68"/>
      <c r="L912" s="15">
        <f>F912-'[1]Сравнение'!F911</f>
        <v>0</v>
      </c>
    </row>
    <row r="913" spans="1:12" ht="15.75" customHeight="1">
      <c r="A913" s="11">
        <f>B913-'[1]Сравнение'!B911</f>
        <v>0</v>
      </c>
      <c r="B913" s="7" t="s">
        <v>1249</v>
      </c>
      <c r="C913" s="62"/>
      <c r="D913" s="25" t="s">
        <v>25</v>
      </c>
      <c r="E913" s="29">
        <f>F913+H913+I913+J913</f>
        <v>0</v>
      </c>
      <c r="F913" s="29">
        <v>0</v>
      </c>
      <c r="G913" s="29"/>
      <c r="H913" s="29">
        <v>0</v>
      </c>
      <c r="I913" s="29">
        <v>0</v>
      </c>
      <c r="J913" s="29">
        <v>0</v>
      </c>
      <c r="K913" s="68"/>
      <c r="L913" s="15">
        <f>F913-'[1]Сравнение'!F912</f>
        <v>0</v>
      </c>
    </row>
    <row r="914" spans="1:12" ht="15.75" customHeight="1">
      <c r="A914" s="11">
        <f>B914-'[1]Сравнение'!B912</f>
        <v>0</v>
      </c>
      <c r="B914" s="7" t="s">
        <v>1250</v>
      </c>
      <c r="C914" s="62"/>
      <c r="D914" s="25" t="s">
        <v>26</v>
      </c>
      <c r="E914" s="29">
        <f>F914+H914+I914+J914</f>
        <v>0</v>
      </c>
      <c r="F914" s="29">
        <v>0</v>
      </c>
      <c r="G914" s="29"/>
      <c r="H914" s="29">
        <v>0</v>
      </c>
      <c r="I914" s="29">
        <v>0</v>
      </c>
      <c r="J914" s="29">
        <v>0</v>
      </c>
      <c r="K914" s="68"/>
      <c r="L914" s="15">
        <f>F914-'[1]Сравнение'!F913</f>
        <v>0</v>
      </c>
    </row>
    <row r="915" spans="1:12" ht="15.75" customHeight="1">
      <c r="A915" s="11">
        <f>B915-'[1]Сравнение'!B913</f>
        <v>0</v>
      </c>
      <c r="B915" s="7" t="s">
        <v>1251</v>
      </c>
      <c r="C915" s="80" t="s">
        <v>1252</v>
      </c>
      <c r="D915" s="13" t="s">
        <v>30</v>
      </c>
      <c r="E915" s="23">
        <f>SUM(E916:E919)</f>
        <v>23000</v>
      </c>
      <c r="F915" s="23">
        <f>SUM(F916:F919)</f>
        <v>23000</v>
      </c>
      <c r="G915" s="23"/>
      <c r="H915" s="23">
        <f>SUM(H916:H919)</f>
        <v>0</v>
      </c>
      <c r="I915" s="23">
        <f>SUM(I916:I919)</f>
        <v>0</v>
      </c>
      <c r="J915" s="23">
        <f>SUM(J916:J919)</f>
        <v>0</v>
      </c>
      <c r="K915" s="81" t="s">
        <v>1253</v>
      </c>
      <c r="L915" s="15"/>
    </row>
    <row r="916" spans="1:12" ht="15.75" customHeight="1">
      <c r="A916" s="11">
        <f>B916-'[1]Сравнение'!B914</f>
        <v>0</v>
      </c>
      <c r="B916" s="7" t="s">
        <v>1254</v>
      </c>
      <c r="C916" s="80"/>
      <c r="D916" s="25" t="s">
        <v>22</v>
      </c>
      <c r="E916" s="29">
        <f>F916+H916+I916+J916</f>
        <v>23000</v>
      </c>
      <c r="F916" s="29">
        <v>23000</v>
      </c>
      <c r="G916" s="29"/>
      <c r="H916" s="29">
        <v>0</v>
      </c>
      <c r="I916" s="29">
        <v>0</v>
      </c>
      <c r="J916" s="29">
        <v>0</v>
      </c>
      <c r="K916" s="81"/>
      <c r="L916" s="15">
        <f>F916-'[1]Сравнение'!F915</f>
        <v>23000</v>
      </c>
    </row>
    <row r="917" spans="1:12" ht="15.75" customHeight="1">
      <c r="A917" s="11">
        <f>B917-'[1]Сравнение'!B915</f>
        <v>0</v>
      </c>
      <c r="B917" s="7" t="s">
        <v>1255</v>
      </c>
      <c r="C917" s="80"/>
      <c r="D917" s="25" t="s">
        <v>23</v>
      </c>
      <c r="E917" s="29">
        <f>F917+H917+I917+J917</f>
        <v>0</v>
      </c>
      <c r="F917" s="29">
        <v>0</v>
      </c>
      <c r="G917" s="29"/>
      <c r="H917" s="29">
        <v>0</v>
      </c>
      <c r="I917" s="29">
        <v>0</v>
      </c>
      <c r="J917" s="29">
        <v>0</v>
      </c>
      <c r="K917" s="81"/>
      <c r="L917" s="15">
        <f>F917-'[1]Сравнение'!F916</f>
        <v>0</v>
      </c>
    </row>
    <row r="918" spans="1:12" ht="15.75" customHeight="1">
      <c r="A918" s="11">
        <f>B918-'[1]Сравнение'!B916</f>
        <v>0</v>
      </c>
      <c r="B918" s="7" t="s">
        <v>1256</v>
      </c>
      <c r="C918" s="80"/>
      <c r="D918" s="25" t="s">
        <v>25</v>
      </c>
      <c r="E918" s="29">
        <f>F918+H918+I918+J918</f>
        <v>0</v>
      </c>
      <c r="F918" s="29">
        <v>0</v>
      </c>
      <c r="G918" s="29"/>
      <c r="H918" s="29">
        <v>0</v>
      </c>
      <c r="I918" s="29">
        <v>0</v>
      </c>
      <c r="J918" s="29">
        <v>0</v>
      </c>
      <c r="K918" s="81"/>
      <c r="L918" s="15">
        <f>F918-'[1]Сравнение'!F917</f>
        <v>0</v>
      </c>
    </row>
    <row r="919" spans="1:12" ht="15.75" customHeight="1" thickBot="1">
      <c r="A919" s="11">
        <f>B919-'[1]Сравнение'!B917</f>
        <v>0</v>
      </c>
      <c r="B919" s="30" t="s">
        <v>1257</v>
      </c>
      <c r="C919" s="61"/>
      <c r="D919" s="31" t="s">
        <v>26</v>
      </c>
      <c r="E919" s="32">
        <f>F919+H919+I919+J919</f>
        <v>0</v>
      </c>
      <c r="F919" s="32">
        <v>0</v>
      </c>
      <c r="G919" s="32"/>
      <c r="H919" s="32">
        <v>0</v>
      </c>
      <c r="I919" s="32">
        <v>0</v>
      </c>
      <c r="J919" s="32">
        <v>0</v>
      </c>
      <c r="K919" s="67"/>
      <c r="L919" s="15">
        <f>F919-'[1]Сравнение'!F918</f>
        <v>0</v>
      </c>
    </row>
    <row r="920" spans="1:12" ht="15.75" customHeight="1" thickBot="1">
      <c r="A920" s="11">
        <f>B920-'[1]Сравнение'!B918</f>
        <v>0</v>
      </c>
      <c r="B920" s="33" t="s">
        <v>1258</v>
      </c>
      <c r="C920" s="85" t="s">
        <v>1259</v>
      </c>
      <c r="D920" s="85"/>
      <c r="E920" s="85"/>
      <c r="F920" s="85"/>
      <c r="G920" s="85"/>
      <c r="H920" s="85"/>
      <c r="I920" s="85"/>
      <c r="J920" s="85"/>
      <c r="K920" s="74"/>
      <c r="L920" s="15">
        <f>F920-'[1]Сравнение'!F919</f>
        <v>0</v>
      </c>
    </row>
    <row r="921" spans="1:12" s="35" customFormat="1" ht="15.75" customHeight="1">
      <c r="A921" s="11">
        <f>B921-'[1]Сравнение'!B919</f>
        <v>0</v>
      </c>
      <c r="B921" s="21" t="s">
        <v>1260</v>
      </c>
      <c r="C921" s="62" t="s">
        <v>1261</v>
      </c>
      <c r="D921" s="13" t="s">
        <v>30</v>
      </c>
      <c r="E921" s="23">
        <f>SUM(E922:E925)</f>
        <v>1323465</v>
      </c>
      <c r="F921" s="23">
        <f>SUM(F922:F925)</f>
        <v>661732.5</v>
      </c>
      <c r="G921" s="23"/>
      <c r="H921" s="23">
        <f>SUM(H922:H925)</f>
        <v>0</v>
      </c>
      <c r="I921" s="23">
        <f>SUM(I922:I925)</f>
        <v>661732.5</v>
      </c>
      <c r="J921" s="23">
        <f>SUM(J922:J925)</f>
        <v>0</v>
      </c>
      <c r="K921" s="68" t="s">
        <v>1262</v>
      </c>
      <c r="L921" s="15">
        <f>F921-'[1]Сравнение'!F920</f>
        <v>0</v>
      </c>
    </row>
    <row r="922" spans="1:12" s="35" customFormat="1" ht="15.75" customHeight="1">
      <c r="A922" s="11">
        <f>B922-'[1]Сравнение'!B920</f>
        <v>0</v>
      </c>
      <c r="B922" s="7" t="s">
        <v>1263</v>
      </c>
      <c r="C922" s="62"/>
      <c r="D922" s="25" t="s">
        <v>22</v>
      </c>
      <c r="E922" s="29">
        <f>F922+H922+I922+J922</f>
        <v>123465</v>
      </c>
      <c r="F922" s="29">
        <v>61732.5</v>
      </c>
      <c r="G922" s="29"/>
      <c r="H922" s="29">
        <v>0</v>
      </c>
      <c r="I922" s="29">
        <v>61732.5</v>
      </c>
      <c r="J922" s="29">
        <v>0</v>
      </c>
      <c r="K922" s="68"/>
      <c r="L922" s="15">
        <f>F922-'[1]Сравнение'!F921</f>
        <v>0</v>
      </c>
    </row>
    <row r="923" spans="1:12" s="35" customFormat="1" ht="15.75" customHeight="1">
      <c r="A923" s="11">
        <f>B923-'[1]Сравнение'!B921</f>
        <v>0</v>
      </c>
      <c r="B923" s="7" t="s">
        <v>1264</v>
      </c>
      <c r="C923" s="62"/>
      <c r="D923" s="25" t="s">
        <v>23</v>
      </c>
      <c r="E923" s="29">
        <f>F923+H923+I923+J923</f>
        <v>400000</v>
      </c>
      <c r="F923" s="29">
        <v>200000</v>
      </c>
      <c r="G923" s="29"/>
      <c r="H923" s="29">
        <v>0</v>
      </c>
      <c r="I923" s="29">
        <v>200000</v>
      </c>
      <c r="J923" s="29">
        <v>0</v>
      </c>
      <c r="K923" s="68"/>
      <c r="L923" s="15">
        <f>F923-'[1]Сравнение'!F922</f>
        <v>0</v>
      </c>
    </row>
    <row r="924" spans="1:12" s="35" customFormat="1" ht="15.75" customHeight="1">
      <c r="A924" s="11">
        <f>B924-'[1]Сравнение'!B922</f>
        <v>0</v>
      </c>
      <c r="B924" s="7" t="s">
        <v>1265</v>
      </c>
      <c r="C924" s="62"/>
      <c r="D924" s="25" t="s">
        <v>25</v>
      </c>
      <c r="E924" s="29">
        <f>F924+H924+I924+J924</f>
        <v>400000</v>
      </c>
      <c r="F924" s="29">
        <v>200000</v>
      </c>
      <c r="G924" s="29"/>
      <c r="H924" s="29">
        <v>0</v>
      </c>
      <c r="I924" s="29">
        <v>200000</v>
      </c>
      <c r="J924" s="29">
        <v>0</v>
      </c>
      <c r="K924" s="68"/>
      <c r="L924" s="15">
        <f>F924-'[1]Сравнение'!F923</f>
        <v>0</v>
      </c>
    </row>
    <row r="925" spans="1:12" s="35" customFormat="1" ht="15.75" customHeight="1">
      <c r="A925" s="11">
        <f>B925-'[1]Сравнение'!B923</f>
        <v>0</v>
      </c>
      <c r="B925" s="7" t="s">
        <v>1266</v>
      </c>
      <c r="C925" s="62"/>
      <c r="D925" s="25" t="s">
        <v>26</v>
      </c>
      <c r="E925" s="29">
        <f>F925+H925+I925+J925</f>
        <v>400000</v>
      </c>
      <c r="F925" s="29">
        <v>200000</v>
      </c>
      <c r="G925" s="29"/>
      <c r="H925" s="29">
        <v>0</v>
      </c>
      <c r="I925" s="29">
        <v>200000</v>
      </c>
      <c r="J925" s="29">
        <v>0</v>
      </c>
      <c r="K925" s="68"/>
      <c r="L925" s="15">
        <f>F925-'[1]Сравнение'!F924</f>
        <v>0</v>
      </c>
    </row>
    <row r="926" spans="1:12" s="24" customFormat="1" ht="24" customHeight="1">
      <c r="A926" s="11">
        <f>B926-'[1]Сравнение'!B924</f>
        <v>0</v>
      </c>
      <c r="B926" s="7" t="s">
        <v>1267</v>
      </c>
      <c r="C926" s="61" t="s">
        <v>1268</v>
      </c>
      <c r="D926" s="13" t="s">
        <v>30</v>
      </c>
      <c r="E926" s="23">
        <f>SUM(E927:E930)</f>
        <v>20000</v>
      </c>
      <c r="F926" s="23">
        <f>SUM(F927:F930)</f>
        <v>12000</v>
      </c>
      <c r="G926" s="23"/>
      <c r="H926" s="23">
        <f>SUM(H927:H930)</f>
        <v>0</v>
      </c>
      <c r="I926" s="23">
        <f>SUM(I927:I930)</f>
        <v>8000</v>
      </c>
      <c r="J926" s="23">
        <f>SUM(J927:J930)</f>
        <v>0</v>
      </c>
      <c r="K926" s="67" t="s">
        <v>1269</v>
      </c>
      <c r="L926" s="15">
        <f>F926-'[1]Сравнение'!F925</f>
        <v>0</v>
      </c>
    </row>
    <row r="927" spans="1:12" s="24" customFormat="1" ht="24" customHeight="1">
      <c r="A927" s="11">
        <f>B927-'[1]Сравнение'!B925</f>
        <v>0</v>
      </c>
      <c r="B927" s="7" t="s">
        <v>1270</v>
      </c>
      <c r="C927" s="62"/>
      <c r="D927" s="25" t="s">
        <v>22</v>
      </c>
      <c r="E927" s="29">
        <f>F927+H927+I927+J927</f>
        <v>0</v>
      </c>
      <c r="F927" s="29">
        <v>0</v>
      </c>
      <c r="G927" s="29"/>
      <c r="H927" s="29">
        <v>0</v>
      </c>
      <c r="I927" s="29">
        <v>0</v>
      </c>
      <c r="J927" s="29">
        <v>0</v>
      </c>
      <c r="K927" s="68"/>
      <c r="L927" s="15">
        <f>F927-'[1]Сравнение'!F926</f>
        <v>0</v>
      </c>
    </row>
    <row r="928" spans="1:12" s="24" customFormat="1" ht="24" customHeight="1">
      <c r="A928" s="11">
        <f>B928-'[1]Сравнение'!B926</f>
        <v>0</v>
      </c>
      <c r="B928" s="7" t="s">
        <v>1271</v>
      </c>
      <c r="C928" s="62"/>
      <c r="D928" s="25" t="s">
        <v>23</v>
      </c>
      <c r="E928" s="29">
        <f>F928+H928+I928+J928</f>
        <v>0</v>
      </c>
      <c r="F928" s="29">
        <v>0</v>
      </c>
      <c r="G928" s="29"/>
      <c r="H928" s="29">
        <v>0</v>
      </c>
      <c r="I928" s="29">
        <v>0</v>
      </c>
      <c r="J928" s="29">
        <v>0</v>
      </c>
      <c r="K928" s="68"/>
      <c r="L928" s="15">
        <f>F928-'[1]Сравнение'!F927</f>
        <v>0</v>
      </c>
    </row>
    <row r="929" spans="1:12" s="24" customFormat="1" ht="24" customHeight="1">
      <c r="A929" s="11">
        <f>B929-'[1]Сравнение'!B927</f>
        <v>0</v>
      </c>
      <c r="B929" s="7" t="s">
        <v>1272</v>
      </c>
      <c r="C929" s="62"/>
      <c r="D929" s="25" t="s">
        <v>25</v>
      </c>
      <c r="E929" s="29">
        <f>F929+H929+I929+J929</f>
        <v>10000</v>
      </c>
      <c r="F929" s="29">
        <v>6000</v>
      </c>
      <c r="G929" s="29"/>
      <c r="H929" s="29">
        <v>0</v>
      </c>
      <c r="I929" s="29">
        <v>4000</v>
      </c>
      <c r="J929" s="29">
        <v>0</v>
      </c>
      <c r="K929" s="68"/>
      <c r="L929" s="15">
        <f>F929-'[1]Сравнение'!F928</f>
        <v>0</v>
      </c>
    </row>
    <row r="930" spans="1:12" s="24" customFormat="1" ht="24" customHeight="1">
      <c r="A930" s="11">
        <f>B930-'[1]Сравнение'!B928</f>
        <v>0</v>
      </c>
      <c r="B930" s="7" t="s">
        <v>1273</v>
      </c>
      <c r="C930" s="63"/>
      <c r="D930" s="25" t="s">
        <v>26</v>
      </c>
      <c r="E930" s="29">
        <f>F930+H930+I930+J930</f>
        <v>10000</v>
      </c>
      <c r="F930" s="29">
        <v>6000</v>
      </c>
      <c r="G930" s="29"/>
      <c r="H930" s="29">
        <v>0</v>
      </c>
      <c r="I930" s="29">
        <v>4000</v>
      </c>
      <c r="J930" s="29">
        <v>0</v>
      </c>
      <c r="K930" s="68"/>
      <c r="L930" s="15">
        <f>F930-'[1]Сравнение'!F929</f>
        <v>0</v>
      </c>
    </row>
    <row r="931" spans="1:12" s="34" customFormat="1" ht="15.75" customHeight="1">
      <c r="A931" s="11">
        <f>B931-'[1]Сравнение'!B929</f>
        <v>0</v>
      </c>
      <c r="B931" s="7" t="s">
        <v>1274</v>
      </c>
      <c r="C931" s="61" t="s">
        <v>1275</v>
      </c>
      <c r="D931" s="13" t="s">
        <v>30</v>
      </c>
      <c r="E931" s="23">
        <f>SUM(E932:E935)</f>
        <v>83200</v>
      </c>
      <c r="F931" s="23">
        <f>SUM(F932:F935)</f>
        <v>41600</v>
      </c>
      <c r="G931" s="23"/>
      <c r="H931" s="23">
        <f>SUM(H932:H935)</f>
        <v>0</v>
      </c>
      <c r="I931" s="23">
        <f>SUM(I932:I935)</f>
        <v>41600</v>
      </c>
      <c r="J931" s="23">
        <f>SUM(J932:J935)</f>
        <v>0</v>
      </c>
      <c r="K931" s="67" t="s">
        <v>1276</v>
      </c>
      <c r="L931" s="15">
        <f>F931-'[1]Сравнение'!F930</f>
        <v>0</v>
      </c>
    </row>
    <row r="932" spans="1:12" s="34" customFormat="1" ht="15.75" customHeight="1">
      <c r="A932" s="11">
        <f>B932-'[1]Сравнение'!B930</f>
        <v>0</v>
      </c>
      <c r="B932" s="7" t="s">
        <v>1277</v>
      </c>
      <c r="C932" s="62"/>
      <c r="D932" s="25" t="s">
        <v>22</v>
      </c>
      <c r="E932" s="29">
        <f>F932+H932+I932+J932</f>
        <v>53200</v>
      </c>
      <c r="F932" s="29">
        <v>26600</v>
      </c>
      <c r="G932" s="29"/>
      <c r="H932" s="29">
        <v>0</v>
      </c>
      <c r="I932" s="29">
        <v>26600</v>
      </c>
      <c r="J932" s="29">
        <v>0</v>
      </c>
      <c r="K932" s="68"/>
      <c r="L932" s="15">
        <f>F932-'[1]Сравнение'!F931</f>
        <v>0</v>
      </c>
    </row>
    <row r="933" spans="1:12" s="34" customFormat="1" ht="15.75" customHeight="1">
      <c r="A933" s="11">
        <f>B933-'[1]Сравнение'!B931</f>
        <v>0</v>
      </c>
      <c r="B933" s="7" t="s">
        <v>1278</v>
      </c>
      <c r="C933" s="62"/>
      <c r="D933" s="25" t="s">
        <v>23</v>
      </c>
      <c r="E933" s="29">
        <f>F933+H933+I933+J933</f>
        <v>10000</v>
      </c>
      <c r="F933" s="29">
        <v>5000</v>
      </c>
      <c r="G933" s="29"/>
      <c r="H933" s="29">
        <v>0</v>
      </c>
      <c r="I933" s="29">
        <v>5000</v>
      </c>
      <c r="J933" s="29">
        <v>0</v>
      </c>
      <c r="K933" s="68"/>
      <c r="L933" s="15">
        <f>F933-'[1]Сравнение'!F932</f>
        <v>0</v>
      </c>
    </row>
    <row r="934" spans="1:12" s="34" customFormat="1" ht="15.75" customHeight="1">
      <c r="A934" s="11">
        <f>B934-'[1]Сравнение'!B932</f>
        <v>0</v>
      </c>
      <c r="B934" s="7" t="s">
        <v>1279</v>
      </c>
      <c r="C934" s="62"/>
      <c r="D934" s="25" t="s">
        <v>25</v>
      </c>
      <c r="E934" s="29">
        <f>F934+H934+I934+J934</f>
        <v>10000</v>
      </c>
      <c r="F934" s="29">
        <v>5000</v>
      </c>
      <c r="G934" s="29"/>
      <c r="H934" s="29">
        <v>0</v>
      </c>
      <c r="I934" s="29">
        <v>5000</v>
      </c>
      <c r="J934" s="29">
        <v>0</v>
      </c>
      <c r="K934" s="68"/>
      <c r="L934" s="15">
        <f>F934-'[1]Сравнение'!F933</f>
        <v>0</v>
      </c>
    </row>
    <row r="935" spans="1:12" s="34" customFormat="1" ht="15.75" customHeight="1">
      <c r="A935" s="11">
        <f>B935-'[1]Сравнение'!B933</f>
        <v>0</v>
      </c>
      <c r="B935" s="7" t="s">
        <v>1280</v>
      </c>
      <c r="C935" s="62"/>
      <c r="D935" s="25" t="s">
        <v>26</v>
      </c>
      <c r="E935" s="29">
        <f>F935+H935+I935+J935</f>
        <v>10000</v>
      </c>
      <c r="F935" s="29">
        <v>5000</v>
      </c>
      <c r="G935" s="29"/>
      <c r="H935" s="29">
        <v>0</v>
      </c>
      <c r="I935" s="29">
        <v>5000</v>
      </c>
      <c r="J935" s="29">
        <v>0</v>
      </c>
      <c r="K935" s="68"/>
      <c r="L935" s="15">
        <f>F935-'[1]Сравнение'!F934</f>
        <v>0</v>
      </c>
    </row>
    <row r="936" spans="1:12" s="34" customFormat="1" ht="15.75" customHeight="1">
      <c r="A936" s="11">
        <f>B936-'[1]Сравнение'!B934</f>
        <v>0</v>
      </c>
      <c r="B936" s="7" t="s">
        <v>1281</v>
      </c>
      <c r="C936" s="61" t="s">
        <v>1282</v>
      </c>
      <c r="D936" s="13" t="s">
        <v>30</v>
      </c>
      <c r="E936" s="23">
        <f>SUM(E937:E940)</f>
        <v>31620</v>
      </c>
      <c r="F936" s="23">
        <f>SUM(F937:F940)</f>
        <v>15810</v>
      </c>
      <c r="G936" s="23"/>
      <c r="H936" s="23">
        <f>SUM(H937:H940)</f>
        <v>0</v>
      </c>
      <c r="I936" s="23">
        <f>SUM(I937:I940)</f>
        <v>15810</v>
      </c>
      <c r="J936" s="23">
        <f>SUM(J937:J940)</f>
        <v>0</v>
      </c>
      <c r="K936" s="68"/>
      <c r="L936" s="15">
        <f>F936-'[1]Сравнение'!F935</f>
        <v>0</v>
      </c>
    </row>
    <row r="937" spans="1:12" s="34" customFormat="1" ht="15.75" customHeight="1">
      <c r="A937" s="11">
        <f>B937-'[1]Сравнение'!B935</f>
        <v>0</v>
      </c>
      <c r="B937" s="7" t="s">
        <v>1283</v>
      </c>
      <c r="C937" s="62"/>
      <c r="D937" s="25" t="s">
        <v>22</v>
      </c>
      <c r="E937" s="29">
        <f>F937+H937+I937+J937</f>
        <v>23620</v>
      </c>
      <c r="F937" s="29">
        <v>11810</v>
      </c>
      <c r="G937" s="29"/>
      <c r="H937" s="29">
        <v>0</v>
      </c>
      <c r="I937" s="29">
        <v>11810</v>
      </c>
      <c r="J937" s="29">
        <v>0</v>
      </c>
      <c r="K937" s="68"/>
      <c r="L937" s="15">
        <f>F937-'[1]Сравнение'!F936</f>
        <v>0</v>
      </c>
    </row>
    <row r="938" spans="1:12" s="34" customFormat="1" ht="15.75" customHeight="1">
      <c r="A938" s="11">
        <f>B938-'[1]Сравнение'!B936</f>
        <v>0</v>
      </c>
      <c r="B938" s="7" t="s">
        <v>1284</v>
      </c>
      <c r="C938" s="62"/>
      <c r="D938" s="25" t="s">
        <v>23</v>
      </c>
      <c r="E938" s="29">
        <f>F938+H938+I938+J938</f>
        <v>0</v>
      </c>
      <c r="F938" s="29">
        <v>0</v>
      </c>
      <c r="G938" s="29"/>
      <c r="H938" s="29">
        <v>0</v>
      </c>
      <c r="I938" s="29">
        <v>0</v>
      </c>
      <c r="J938" s="29">
        <v>0</v>
      </c>
      <c r="K938" s="68"/>
      <c r="L938" s="15">
        <f>F938-'[1]Сравнение'!F937</f>
        <v>0</v>
      </c>
    </row>
    <row r="939" spans="1:12" s="34" customFormat="1" ht="15.75" customHeight="1">
      <c r="A939" s="11">
        <f>B939-'[1]Сравнение'!B937</f>
        <v>0</v>
      </c>
      <c r="B939" s="7" t="s">
        <v>1285</v>
      </c>
      <c r="C939" s="62"/>
      <c r="D939" s="25" t="s">
        <v>25</v>
      </c>
      <c r="E939" s="29">
        <f>F939+H939+I939+J939</f>
        <v>4000</v>
      </c>
      <c r="F939" s="29">
        <v>2000</v>
      </c>
      <c r="G939" s="29"/>
      <c r="H939" s="29">
        <v>0</v>
      </c>
      <c r="I939" s="29">
        <v>2000</v>
      </c>
      <c r="J939" s="29">
        <v>0</v>
      </c>
      <c r="K939" s="68"/>
      <c r="L939" s="15">
        <f>F939-'[1]Сравнение'!F938</f>
        <v>0</v>
      </c>
    </row>
    <row r="940" spans="1:12" s="34" customFormat="1" ht="15.75" customHeight="1">
      <c r="A940" s="11">
        <f>B940-'[1]Сравнение'!B938</f>
        <v>0</v>
      </c>
      <c r="B940" s="7" t="s">
        <v>1286</v>
      </c>
      <c r="C940" s="62"/>
      <c r="D940" s="25" t="s">
        <v>26</v>
      </c>
      <c r="E940" s="29">
        <f>F940+H940+I940+J940</f>
        <v>4000</v>
      </c>
      <c r="F940" s="29">
        <v>2000</v>
      </c>
      <c r="G940" s="29"/>
      <c r="H940" s="29">
        <v>0</v>
      </c>
      <c r="I940" s="29">
        <v>2000</v>
      </c>
      <c r="J940" s="29">
        <v>0</v>
      </c>
      <c r="K940" s="68"/>
      <c r="L940" s="15">
        <f>F940-'[1]Сравнение'!F939</f>
        <v>0</v>
      </c>
    </row>
    <row r="941" spans="1:12" s="34" customFormat="1" ht="15.75" customHeight="1">
      <c r="A941" s="11">
        <f>B941-'[1]Сравнение'!B939</f>
        <v>0</v>
      </c>
      <c r="B941" s="7" t="s">
        <v>1287</v>
      </c>
      <c r="C941" s="61" t="s">
        <v>1288</v>
      </c>
      <c r="D941" s="13" t="s">
        <v>30</v>
      </c>
      <c r="E941" s="23">
        <f>SUM(E942:E945)</f>
        <v>46000</v>
      </c>
      <c r="F941" s="23">
        <f>SUM(F942:F945)</f>
        <v>23000</v>
      </c>
      <c r="G941" s="23"/>
      <c r="H941" s="23">
        <f>SUM(H942:H945)</f>
        <v>0</v>
      </c>
      <c r="I941" s="23">
        <f>SUM(I942:I945)</f>
        <v>23000</v>
      </c>
      <c r="J941" s="23">
        <f>SUM(J942:J945)</f>
        <v>0</v>
      </c>
      <c r="K941" s="68"/>
      <c r="L941" s="15">
        <f>F941-'[1]Сравнение'!F940</f>
        <v>0</v>
      </c>
    </row>
    <row r="942" spans="1:12" s="34" customFormat="1" ht="15.75" customHeight="1">
      <c r="A942" s="11">
        <f>B942-'[1]Сравнение'!B940</f>
        <v>0</v>
      </c>
      <c r="B942" s="7" t="s">
        <v>1289</v>
      </c>
      <c r="C942" s="62"/>
      <c r="D942" s="25" t="s">
        <v>22</v>
      </c>
      <c r="E942" s="29">
        <f>F942+H942+I942+J942</f>
        <v>0</v>
      </c>
      <c r="F942" s="29">
        <v>0</v>
      </c>
      <c r="G942" s="29"/>
      <c r="H942" s="29">
        <v>0</v>
      </c>
      <c r="I942" s="29">
        <v>0</v>
      </c>
      <c r="J942" s="29">
        <v>0</v>
      </c>
      <c r="K942" s="68"/>
      <c r="L942" s="15">
        <f>F942-'[1]Сравнение'!F941</f>
        <v>0</v>
      </c>
    </row>
    <row r="943" spans="1:12" s="34" customFormat="1" ht="15.75" customHeight="1">
      <c r="A943" s="11">
        <f>B943-'[1]Сравнение'!B941</f>
        <v>0</v>
      </c>
      <c r="B943" s="7" t="s">
        <v>1290</v>
      </c>
      <c r="C943" s="62"/>
      <c r="D943" s="25" t="s">
        <v>23</v>
      </c>
      <c r="E943" s="29">
        <f>F943+H943+I943+J943</f>
        <v>0</v>
      </c>
      <c r="F943" s="29">
        <v>0</v>
      </c>
      <c r="G943" s="29"/>
      <c r="H943" s="29">
        <v>0</v>
      </c>
      <c r="I943" s="29">
        <v>0</v>
      </c>
      <c r="J943" s="29">
        <v>0</v>
      </c>
      <c r="K943" s="68"/>
      <c r="L943" s="15">
        <f>F943-'[1]Сравнение'!F942</f>
        <v>0</v>
      </c>
    </row>
    <row r="944" spans="1:12" s="34" customFormat="1" ht="15.75" customHeight="1">
      <c r="A944" s="11">
        <f>B944-'[1]Сравнение'!B942</f>
        <v>0</v>
      </c>
      <c r="B944" s="7" t="s">
        <v>1291</v>
      </c>
      <c r="C944" s="62"/>
      <c r="D944" s="25" t="s">
        <v>25</v>
      </c>
      <c r="E944" s="29">
        <f>F944+H944+I944+J944</f>
        <v>46000</v>
      </c>
      <c r="F944" s="29">
        <v>23000</v>
      </c>
      <c r="G944" s="29"/>
      <c r="H944" s="29">
        <v>0</v>
      </c>
      <c r="I944" s="29">
        <v>23000</v>
      </c>
      <c r="J944" s="29">
        <v>0</v>
      </c>
      <c r="K944" s="68"/>
      <c r="L944" s="15">
        <f>F944-'[1]Сравнение'!F943</f>
        <v>0</v>
      </c>
    </row>
    <row r="945" spans="1:12" s="34" customFormat="1" ht="15.75" customHeight="1">
      <c r="A945" s="11">
        <f>B945-'[1]Сравнение'!B943</f>
        <v>0</v>
      </c>
      <c r="B945" s="7" t="s">
        <v>1292</v>
      </c>
      <c r="C945" s="62"/>
      <c r="D945" s="25" t="s">
        <v>26</v>
      </c>
      <c r="E945" s="29">
        <f>F945+H945+I945+J945</f>
        <v>0</v>
      </c>
      <c r="F945" s="29">
        <v>0</v>
      </c>
      <c r="G945" s="29"/>
      <c r="H945" s="29">
        <v>0</v>
      </c>
      <c r="I945" s="29">
        <v>0</v>
      </c>
      <c r="J945" s="29">
        <v>0</v>
      </c>
      <c r="K945" s="68"/>
      <c r="L945" s="15">
        <f>F945-'[1]Сравнение'!F944</f>
        <v>0</v>
      </c>
    </row>
    <row r="946" spans="1:12" s="34" customFormat="1" ht="15.75" customHeight="1">
      <c r="A946" s="11">
        <f>B946-'[1]Сравнение'!B944</f>
        <v>0</v>
      </c>
      <c r="B946" s="7" t="s">
        <v>1293</v>
      </c>
      <c r="C946" s="61" t="s">
        <v>1294</v>
      </c>
      <c r="D946" s="13" t="s">
        <v>30</v>
      </c>
      <c r="E946" s="23">
        <f>SUM(E947:E950)</f>
        <v>68000</v>
      </c>
      <c r="F946" s="23">
        <f>SUM(F947:F950)</f>
        <v>34000</v>
      </c>
      <c r="G946" s="23"/>
      <c r="H946" s="23">
        <f>SUM(H947:H950)</f>
        <v>0</v>
      </c>
      <c r="I946" s="23">
        <f>SUM(I947:I950)</f>
        <v>34000</v>
      </c>
      <c r="J946" s="23">
        <f>SUM(J947:J950)</f>
        <v>0</v>
      </c>
      <c r="K946" s="68"/>
      <c r="L946" s="15">
        <f>F946-'[1]Сравнение'!F945</f>
        <v>0</v>
      </c>
    </row>
    <row r="947" spans="1:12" s="34" customFormat="1" ht="15.75" customHeight="1">
      <c r="A947" s="11">
        <f>B947-'[1]Сравнение'!B945</f>
        <v>0</v>
      </c>
      <c r="B947" s="7" t="s">
        <v>1295</v>
      </c>
      <c r="C947" s="62"/>
      <c r="D947" s="25" t="s">
        <v>22</v>
      </c>
      <c r="E947" s="29">
        <f>F947+H947+I947+J947</f>
        <v>0</v>
      </c>
      <c r="F947" s="29">
        <v>0</v>
      </c>
      <c r="G947" s="29"/>
      <c r="H947" s="29">
        <v>0</v>
      </c>
      <c r="I947" s="29">
        <v>0</v>
      </c>
      <c r="J947" s="29">
        <v>0</v>
      </c>
      <c r="K947" s="68"/>
      <c r="L947" s="15">
        <f>F947-'[1]Сравнение'!F946</f>
        <v>0</v>
      </c>
    </row>
    <row r="948" spans="1:12" s="34" customFormat="1" ht="15.75" customHeight="1">
      <c r="A948" s="11">
        <f>B948-'[1]Сравнение'!B946</f>
        <v>0</v>
      </c>
      <c r="B948" s="7" t="s">
        <v>1296</v>
      </c>
      <c r="C948" s="62"/>
      <c r="D948" s="25" t="s">
        <v>23</v>
      </c>
      <c r="E948" s="29">
        <f>F948+H948+I948+J948</f>
        <v>60000</v>
      </c>
      <c r="F948" s="29">
        <v>30000</v>
      </c>
      <c r="G948" s="29"/>
      <c r="H948" s="29">
        <v>0</v>
      </c>
      <c r="I948" s="29">
        <v>30000</v>
      </c>
      <c r="J948" s="29">
        <v>0</v>
      </c>
      <c r="K948" s="68"/>
      <c r="L948" s="15">
        <f>F948-'[1]Сравнение'!F947</f>
        <v>0</v>
      </c>
    </row>
    <row r="949" spans="1:12" s="34" customFormat="1" ht="15.75" customHeight="1">
      <c r="A949" s="11">
        <f>B949-'[1]Сравнение'!B947</f>
        <v>0</v>
      </c>
      <c r="B949" s="7" t="s">
        <v>1297</v>
      </c>
      <c r="C949" s="62"/>
      <c r="D949" s="25" t="s">
        <v>25</v>
      </c>
      <c r="E949" s="29">
        <f>F949+H949+I949+J949</f>
        <v>4000</v>
      </c>
      <c r="F949" s="29">
        <v>2000</v>
      </c>
      <c r="G949" s="29"/>
      <c r="H949" s="29">
        <v>0</v>
      </c>
      <c r="I949" s="29">
        <v>2000</v>
      </c>
      <c r="J949" s="29">
        <v>0</v>
      </c>
      <c r="K949" s="68"/>
      <c r="L949" s="15">
        <f>F949-'[1]Сравнение'!F948</f>
        <v>0</v>
      </c>
    </row>
    <row r="950" spans="1:12" s="34" customFormat="1" ht="15.75" customHeight="1">
      <c r="A950" s="11">
        <f>B950-'[1]Сравнение'!B948</f>
        <v>0</v>
      </c>
      <c r="B950" s="7" t="s">
        <v>1298</v>
      </c>
      <c r="C950" s="62"/>
      <c r="D950" s="25" t="s">
        <v>26</v>
      </c>
      <c r="E950" s="29">
        <f>F950+H950+I950+J950</f>
        <v>4000</v>
      </c>
      <c r="F950" s="29">
        <v>2000</v>
      </c>
      <c r="G950" s="29"/>
      <c r="H950" s="29">
        <v>0</v>
      </c>
      <c r="I950" s="29">
        <v>2000</v>
      </c>
      <c r="J950" s="29">
        <v>0</v>
      </c>
      <c r="K950" s="68"/>
      <c r="L950" s="15">
        <f>F950-'[1]Сравнение'!F949</f>
        <v>0</v>
      </c>
    </row>
    <row r="951" spans="1:12" s="34" customFormat="1" ht="15.75" customHeight="1">
      <c r="A951" s="11">
        <f>B951-'[1]Сравнение'!B949</f>
        <v>0</v>
      </c>
      <c r="B951" s="7" t="s">
        <v>1299</v>
      </c>
      <c r="C951" s="61" t="s">
        <v>1300</v>
      </c>
      <c r="D951" s="13" t="s">
        <v>30</v>
      </c>
      <c r="E951" s="23">
        <f>SUM(E952:E955)</f>
        <v>47500</v>
      </c>
      <c r="F951" s="23">
        <f>SUM(F952:F955)</f>
        <v>23000</v>
      </c>
      <c r="G951" s="23"/>
      <c r="H951" s="23">
        <f>SUM(H952:H955)</f>
        <v>0</v>
      </c>
      <c r="I951" s="23">
        <f>SUM(I952:I955)</f>
        <v>24500</v>
      </c>
      <c r="J951" s="23">
        <f>SUM(J952:J955)</f>
        <v>0</v>
      </c>
      <c r="K951" s="68"/>
      <c r="L951" s="15">
        <f>F951-'[1]Сравнение'!F950</f>
        <v>0</v>
      </c>
    </row>
    <row r="952" spans="1:12" s="34" customFormat="1" ht="15.75" customHeight="1">
      <c r="A952" s="11">
        <f>B952-'[1]Сравнение'!B950</f>
        <v>0</v>
      </c>
      <c r="B952" s="7" t="s">
        <v>1301</v>
      </c>
      <c r="C952" s="62"/>
      <c r="D952" s="25" t="s">
        <v>22</v>
      </c>
      <c r="E952" s="29">
        <f>F952+H952+I952+J952</f>
        <v>0</v>
      </c>
      <c r="F952" s="29">
        <v>0</v>
      </c>
      <c r="G952" s="29"/>
      <c r="H952" s="29">
        <v>0</v>
      </c>
      <c r="I952" s="29">
        <v>0</v>
      </c>
      <c r="J952" s="29">
        <v>0</v>
      </c>
      <c r="K952" s="68"/>
      <c r="L952" s="15">
        <f>F952-'[1]Сравнение'!F951</f>
        <v>0</v>
      </c>
    </row>
    <row r="953" spans="1:12" s="34" customFormat="1" ht="15.75" customHeight="1">
      <c r="A953" s="11">
        <f>B953-'[1]Сравнение'!B951</f>
        <v>0</v>
      </c>
      <c r="B953" s="7" t="s">
        <v>1302</v>
      </c>
      <c r="C953" s="62"/>
      <c r="D953" s="25" t="s">
        <v>23</v>
      </c>
      <c r="E953" s="29">
        <f>F953+H953+I953+J953</f>
        <v>31500</v>
      </c>
      <c r="F953" s="29">
        <v>15000</v>
      </c>
      <c r="G953" s="29"/>
      <c r="H953" s="29">
        <v>0</v>
      </c>
      <c r="I953" s="29">
        <v>16500</v>
      </c>
      <c r="J953" s="29">
        <v>0</v>
      </c>
      <c r="K953" s="68"/>
      <c r="L953" s="15">
        <f>F953-'[1]Сравнение'!F952</f>
        <v>0</v>
      </c>
    </row>
    <row r="954" spans="1:12" s="34" customFormat="1" ht="15.75" customHeight="1">
      <c r="A954" s="11">
        <f>B954-'[1]Сравнение'!B952</f>
        <v>0</v>
      </c>
      <c r="B954" s="7" t="s">
        <v>1303</v>
      </c>
      <c r="C954" s="62"/>
      <c r="D954" s="25" t="s">
        <v>25</v>
      </c>
      <c r="E954" s="29">
        <f>F954+H954+I954+J954</f>
        <v>8000</v>
      </c>
      <c r="F954" s="29">
        <v>4000</v>
      </c>
      <c r="G954" s="29"/>
      <c r="H954" s="29">
        <v>0</v>
      </c>
      <c r="I954" s="29">
        <v>4000</v>
      </c>
      <c r="J954" s="29">
        <v>0</v>
      </c>
      <c r="K954" s="68"/>
      <c r="L954" s="15">
        <f>F954-'[1]Сравнение'!F953</f>
        <v>0</v>
      </c>
    </row>
    <row r="955" spans="1:12" s="34" customFormat="1" ht="15.75" customHeight="1">
      <c r="A955" s="11">
        <f>B955-'[1]Сравнение'!B953</f>
        <v>0</v>
      </c>
      <c r="B955" s="7" t="s">
        <v>1304</v>
      </c>
      <c r="C955" s="62"/>
      <c r="D955" s="25" t="s">
        <v>26</v>
      </c>
      <c r="E955" s="29">
        <f>F955+H955+I955+J955</f>
        <v>8000</v>
      </c>
      <c r="F955" s="29">
        <v>4000</v>
      </c>
      <c r="G955" s="29"/>
      <c r="H955" s="29">
        <v>0</v>
      </c>
      <c r="I955" s="29">
        <v>4000</v>
      </c>
      <c r="J955" s="29">
        <v>0</v>
      </c>
      <c r="K955" s="68"/>
      <c r="L955" s="15">
        <f>F955-'[1]Сравнение'!F954</f>
        <v>0</v>
      </c>
    </row>
    <row r="956" spans="1:12" s="34" customFormat="1" ht="15.75" customHeight="1">
      <c r="A956" s="11">
        <f>B956-'[1]Сравнение'!B954</f>
        <v>0</v>
      </c>
      <c r="B956" s="7" t="s">
        <v>1305</v>
      </c>
      <c r="C956" s="61" t="s">
        <v>1306</v>
      </c>
      <c r="D956" s="13" t="s">
        <v>30</v>
      </c>
      <c r="E956" s="23">
        <f>SUM(E957:E960)</f>
        <v>1170940</v>
      </c>
      <c r="F956" s="23">
        <f>SUM(F957:F960)</f>
        <v>585470</v>
      </c>
      <c r="G956" s="23"/>
      <c r="H956" s="23">
        <f>SUM(H957:H960)</f>
        <v>0</v>
      </c>
      <c r="I956" s="23">
        <f>SUM(I957:I960)</f>
        <v>585470</v>
      </c>
      <c r="J956" s="23">
        <f>SUM(J957:J960)</f>
        <v>0</v>
      </c>
      <c r="K956" s="67" t="s">
        <v>1307</v>
      </c>
      <c r="L956" s="15">
        <f>F956-'[1]Сравнение'!F955</f>
        <v>0</v>
      </c>
    </row>
    <row r="957" spans="1:12" s="34" customFormat="1" ht="15.75" customHeight="1">
      <c r="A957" s="11">
        <f>B957-'[1]Сравнение'!B955</f>
        <v>0</v>
      </c>
      <c r="B957" s="7" t="s">
        <v>1308</v>
      </c>
      <c r="C957" s="62"/>
      <c r="D957" s="25" t="s">
        <v>22</v>
      </c>
      <c r="E957" s="29">
        <f>F957+H957+I957+J957</f>
        <v>0</v>
      </c>
      <c r="F957" s="29">
        <v>0</v>
      </c>
      <c r="G957" s="29"/>
      <c r="H957" s="29">
        <v>0</v>
      </c>
      <c r="I957" s="29">
        <v>0</v>
      </c>
      <c r="J957" s="29">
        <v>0</v>
      </c>
      <c r="K957" s="68"/>
      <c r="L957" s="15">
        <f>F957-'[1]Сравнение'!F956</f>
        <v>0</v>
      </c>
    </row>
    <row r="958" spans="1:12" s="34" customFormat="1" ht="15.75" customHeight="1">
      <c r="A958" s="11">
        <f>B958-'[1]Сравнение'!B956</f>
        <v>0</v>
      </c>
      <c r="B958" s="7" t="s">
        <v>1309</v>
      </c>
      <c r="C958" s="62"/>
      <c r="D958" s="25" t="s">
        <v>23</v>
      </c>
      <c r="E958" s="29">
        <f>F958+H958+I958+J958</f>
        <v>292658</v>
      </c>
      <c r="F958" s="29">
        <v>146329</v>
      </c>
      <c r="G958" s="29"/>
      <c r="H958" s="29">
        <v>0</v>
      </c>
      <c r="I958" s="29">
        <v>146329</v>
      </c>
      <c r="J958" s="29">
        <v>0</v>
      </c>
      <c r="K958" s="68"/>
      <c r="L958" s="15">
        <f>F958-'[1]Сравнение'!F957</f>
        <v>0</v>
      </c>
    </row>
    <row r="959" spans="1:12" s="34" customFormat="1" ht="15.75" customHeight="1">
      <c r="A959" s="11">
        <f>B959-'[1]Сравнение'!B957</f>
        <v>0</v>
      </c>
      <c r="B959" s="7" t="s">
        <v>1310</v>
      </c>
      <c r="C959" s="62"/>
      <c r="D959" s="25" t="s">
        <v>25</v>
      </c>
      <c r="E959" s="29">
        <f>F959+H959+I959+J959</f>
        <v>435998</v>
      </c>
      <c r="F959" s="29">
        <v>217999</v>
      </c>
      <c r="G959" s="29"/>
      <c r="H959" s="29">
        <v>0</v>
      </c>
      <c r="I959" s="29">
        <v>217999</v>
      </c>
      <c r="J959" s="29">
        <v>0</v>
      </c>
      <c r="K959" s="68"/>
      <c r="L959" s="15">
        <f>F959-'[1]Сравнение'!F958</f>
        <v>0</v>
      </c>
    </row>
    <row r="960" spans="1:12" s="34" customFormat="1" ht="15.75" customHeight="1">
      <c r="A960" s="11">
        <f>B960-'[1]Сравнение'!B958</f>
        <v>0</v>
      </c>
      <c r="B960" s="7" t="s">
        <v>1311</v>
      </c>
      <c r="C960" s="62"/>
      <c r="D960" s="25" t="s">
        <v>26</v>
      </c>
      <c r="E960" s="29">
        <f>F960+H960+I960+J960</f>
        <v>442284</v>
      </c>
      <c r="F960" s="29">
        <v>221142</v>
      </c>
      <c r="G960" s="29"/>
      <c r="H960" s="29">
        <v>0</v>
      </c>
      <c r="I960" s="29">
        <v>221142</v>
      </c>
      <c r="J960" s="29">
        <v>0</v>
      </c>
      <c r="K960" s="68"/>
      <c r="L960" s="15">
        <f>F960-'[1]Сравнение'!F959</f>
        <v>0</v>
      </c>
    </row>
    <row r="961" spans="1:12" s="34" customFormat="1" ht="15.75" customHeight="1">
      <c r="A961" s="11">
        <f>B961-'[1]Сравнение'!B959</f>
        <v>0</v>
      </c>
      <c r="B961" s="7" t="s">
        <v>1312</v>
      </c>
      <c r="C961" s="61" t="s">
        <v>1313</v>
      </c>
      <c r="D961" s="13" t="s">
        <v>30</v>
      </c>
      <c r="E961" s="23">
        <f>SUM(E962:E965)</f>
        <v>274072</v>
      </c>
      <c r="F961" s="23">
        <f>SUM(F962:F965)</f>
        <v>137036</v>
      </c>
      <c r="G961" s="23"/>
      <c r="H961" s="23">
        <f>SUM(H962:H965)</f>
        <v>0</v>
      </c>
      <c r="I961" s="23">
        <f>SUM(I962:I965)</f>
        <v>137036</v>
      </c>
      <c r="J961" s="23">
        <f>SUM(J962:J965)</f>
        <v>0</v>
      </c>
      <c r="K961" s="67" t="s">
        <v>1314</v>
      </c>
      <c r="L961" s="15">
        <f>F961-'[1]Сравнение'!F960</f>
        <v>0</v>
      </c>
    </row>
    <row r="962" spans="1:12" s="34" customFormat="1" ht="15.75" customHeight="1">
      <c r="A962" s="11">
        <f>B962-'[1]Сравнение'!B960</f>
        <v>0</v>
      </c>
      <c r="B962" s="7" t="s">
        <v>1315</v>
      </c>
      <c r="C962" s="62"/>
      <c r="D962" s="25" t="s">
        <v>22</v>
      </c>
      <c r="E962" s="29">
        <f>F962+H962+I962+J962</f>
        <v>0</v>
      </c>
      <c r="F962" s="29">
        <v>0</v>
      </c>
      <c r="G962" s="29"/>
      <c r="H962" s="29">
        <v>0</v>
      </c>
      <c r="I962" s="29">
        <v>0</v>
      </c>
      <c r="J962" s="29">
        <v>0</v>
      </c>
      <c r="K962" s="68"/>
      <c r="L962" s="15">
        <f>F962-'[1]Сравнение'!F961</f>
        <v>0</v>
      </c>
    </row>
    <row r="963" spans="1:12" s="34" customFormat="1" ht="15.75" customHeight="1">
      <c r="A963" s="11">
        <f>B963-'[1]Сравнение'!B961</f>
        <v>0</v>
      </c>
      <c r="B963" s="7" t="s">
        <v>1316</v>
      </c>
      <c r="C963" s="62"/>
      <c r="D963" s="25" t="s">
        <v>23</v>
      </c>
      <c r="E963" s="29">
        <f>F963+H963+I963+J963</f>
        <v>69196</v>
      </c>
      <c r="F963" s="29">
        <v>34598</v>
      </c>
      <c r="G963" s="29"/>
      <c r="H963" s="29">
        <v>0</v>
      </c>
      <c r="I963" s="29">
        <v>34598</v>
      </c>
      <c r="J963" s="29">
        <v>0</v>
      </c>
      <c r="K963" s="68"/>
      <c r="L963" s="15">
        <f>F963-'[1]Сравнение'!F962</f>
        <v>0</v>
      </c>
    </row>
    <row r="964" spans="1:12" s="34" customFormat="1" ht="15.75" customHeight="1">
      <c r="A964" s="11">
        <f>B964-'[1]Сравнение'!B962</f>
        <v>0</v>
      </c>
      <c r="B964" s="7" t="s">
        <v>1317</v>
      </c>
      <c r="C964" s="62"/>
      <c r="D964" s="25" t="s">
        <v>25</v>
      </c>
      <c r="E964" s="29">
        <f>F964+H964+I964+J964</f>
        <v>111250</v>
      </c>
      <c r="F964" s="29">
        <v>55625</v>
      </c>
      <c r="G964" s="29"/>
      <c r="H964" s="29">
        <v>0</v>
      </c>
      <c r="I964" s="29">
        <v>55625</v>
      </c>
      <c r="J964" s="29">
        <v>0</v>
      </c>
      <c r="K964" s="68"/>
      <c r="L964" s="15">
        <f>F964-'[1]Сравнение'!F963</f>
        <v>0</v>
      </c>
    </row>
    <row r="965" spans="1:12" s="34" customFormat="1" ht="15.75" customHeight="1">
      <c r="A965" s="11">
        <f>B965-'[1]Сравнение'!B963</f>
        <v>0</v>
      </c>
      <c r="B965" s="7" t="s">
        <v>1318</v>
      </c>
      <c r="C965" s="62"/>
      <c r="D965" s="25" t="s">
        <v>26</v>
      </c>
      <c r="E965" s="29">
        <f>F965+H965+I965+J965</f>
        <v>93626</v>
      </c>
      <c r="F965" s="29">
        <v>46813</v>
      </c>
      <c r="G965" s="29"/>
      <c r="H965" s="29">
        <v>0</v>
      </c>
      <c r="I965" s="29">
        <v>46813</v>
      </c>
      <c r="J965" s="29">
        <v>0</v>
      </c>
      <c r="K965" s="68"/>
      <c r="L965" s="15">
        <f>F965-'[1]Сравнение'!F964</f>
        <v>0</v>
      </c>
    </row>
    <row r="966" spans="1:12" s="34" customFormat="1" ht="15.75" customHeight="1">
      <c r="A966" s="11">
        <f>B966-'[1]Сравнение'!B964</f>
        <v>0</v>
      </c>
      <c r="B966" s="7" t="s">
        <v>1319</v>
      </c>
      <c r="C966" s="61" t="s">
        <v>1320</v>
      </c>
      <c r="D966" s="13" t="s">
        <v>30</v>
      </c>
      <c r="E966" s="23">
        <f>SUM(E967:E970)</f>
        <v>622320</v>
      </c>
      <c r="F966" s="23">
        <f>SUM(F967:F970)</f>
        <v>311160</v>
      </c>
      <c r="G966" s="23"/>
      <c r="H966" s="23">
        <f>SUM(H967:H970)</f>
        <v>0</v>
      </c>
      <c r="I966" s="23">
        <f>SUM(I967:I970)</f>
        <v>311160</v>
      </c>
      <c r="J966" s="23">
        <f>SUM(J967:J970)</f>
        <v>0</v>
      </c>
      <c r="K966" s="67" t="s">
        <v>1321</v>
      </c>
      <c r="L966" s="15">
        <f>F966-'[1]Сравнение'!F965</f>
        <v>0</v>
      </c>
    </row>
    <row r="967" spans="1:12" s="34" customFormat="1" ht="15.75" customHeight="1">
      <c r="A967" s="11">
        <f>B967-'[1]Сравнение'!B965</f>
        <v>0</v>
      </c>
      <c r="B967" s="7" t="s">
        <v>1322</v>
      </c>
      <c r="C967" s="62"/>
      <c r="D967" s="25" t="s">
        <v>22</v>
      </c>
      <c r="E967" s="29">
        <f>F967+H967+I967+J967</f>
        <v>0</v>
      </c>
      <c r="F967" s="29">
        <v>0</v>
      </c>
      <c r="G967" s="29"/>
      <c r="H967" s="29">
        <v>0</v>
      </c>
      <c r="I967" s="29">
        <v>0</v>
      </c>
      <c r="J967" s="29">
        <v>0</v>
      </c>
      <c r="K967" s="68"/>
      <c r="L967" s="15">
        <f>F967-'[1]Сравнение'!F966</f>
        <v>0</v>
      </c>
    </row>
    <row r="968" spans="1:12" s="34" customFormat="1" ht="24" customHeight="1">
      <c r="A968" s="11">
        <f>B968-'[1]Сравнение'!B966</f>
        <v>0</v>
      </c>
      <c r="B968" s="7" t="s">
        <v>1323</v>
      </c>
      <c r="C968" s="62"/>
      <c r="D968" s="25" t="s">
        <v>23</v>
      </c>
      <c r="E968" s="29">
        <f>F968+H968+I968+J968</f>
        <v>153516</v>
      </c>
      <c r="F968" s="29">
        <v>76758</v>
      </c>
      <c r="G968" s="29"/>
      <c r="H968" s="29">
        <v>0</v>
      </c>
      <c r="I968" s="29">
        <v>76758</v>
      </c>
      <c r="J968" s="29">
        <v>0</v>
      </c>
      <c r="K968" s="68"/>
      <c r="L968" s="15">
        <f>F968-'[1]Сравнение'!F967</f>
        <v>0</v>
      </c>
    </row>
    <row r="969" spans="1:12" s="34" customFormat="1" ht="15.75" customHeight="1">
      <c r="A969" s="11">
        <f>B969-'[1]Сравнение'!B967</f>
        <v>0</v>
      </c>
      <c r="B969" s="7" t="s">
        <v>1324</v>
      </c>
      <c r="C969" s="62"/>
      <c r="D969" s="25" t="s">
        <v>25</v>
      </c>
      <c r="E969" s="29">
        <f>F969+H969+I969+J969</f>
        <v>297050</v>
      </c>
      <c r="F969" s="29">
        <v>148525</v>
      </c>
      <c r="G969" s="29"/>
      <c r="H969" s="29">
        <v>0</v>
      </c>
      <c r="I969" s="29">
        <v>148525</v>
      </c>
      <c r="J969" s="29">
        <v>0</v>
      </c>
      <c r="K969" s="68"/>
      <c r="L969" s="15">
        <f>F969-'[1]Сравнение'!F968</f>
        <v>0</v>
      </c>
    </row>
    <row r="970" spans="1:12" s="34" customFormat="1" ht="15.75" customHeight="1">
      <c r="A970" s="11">
        <f>B970-'[1]Сравнение'!B968</f>
        <v>0</v>
      </c>
      <c r="B970" s="7" t="s">
        <v>1325</v>
      </c>
      <c r="C970" s="62"/>
      <c r="D970" s="25" t="s">
        <v>26</v>
      </c>
      <c r="E970" s="29">
        <f>F970+H970+I970+J970</f>
        <v>171754</v>
      </c>
      <c r="F970" s="29">
        <v>85877</v>
      </c>
      <c r="G970" s="29"/>
      <c r="H970" s="29">
        <v>0</v>
      </c>
      <c r="I970" s="29">
        <v>85877</v>
      </c>
      <c r="J970" s="29">
        <v>0</v>
      </c>
      <c r="K970" s="68"/>
      <c r="L970" s="15">
        <f>F970-'[1]Сравнение'!F969</f>
        <v>0</v>
      </c>
    </row>
    <row r="971" spans="1:12" s="34" customFormat="1" ht="15.75" customHeight="1">
      <c r="A971" s="11">
        <f>B971-'[1]Сравнение'!B969</f>
        <v>0</v>
      </c>
      <c r="B971" s="7" t="s">
        <v>1326</v>
      </c>
      <c r="C971" s="61" t="s">
        <v>1327</v>
      </c>
      <c r="D971" s="13" t="s">
        <v>30</v>
      </c>
      <c r="E971" s="23">
        <f>SUM(E972:E975)</f>
        <v>1518000</v>
      </c>
      <c r="F971" s="23">
        <f>SUM(F972:F975)</f>
        <v>750000</v>
      </c>
      <c r="G971" s="23"/>
      <c r="H971" s="23">
        <f>SUM(H972:H975)</f>
        <v>0</v>
      </c>
      <c r="I971" s="23">
        <f>SUM(I972:I975)</f>
        <v>768000</v>
      </c>
      <c r="J971" s="23">
        <f>SUM(J972:J975)</f>
        <v>0</v>
      </c>
      <c r="K971" s="67" t="s">
        <v>1328</v>
      </c>
      <c r="L971" s="15">
        <f>F971-'[1]Сравнение'!F970</f>
        <v>0</v>
      </c>
    </row>
    <row r="972" spans="1:12" s="34" customFormat="1" ht="15.75" customHeight="1">
      <c r="A972" s="11">
        <f>B972-'[1]Сравнение'!B970</f>
        <v>0</v>
      </c>
      <c r="B972" s="7" t="s">
        <v>1329</v>
      </c>
      <c r="C972" s="62"/>
      <c r="D972" s="25" t="s">
        <v>22</v>
      </c>
      <c r="E972" s="29">
        <f>F972+H972+I972+J972</f>
        <v>18000</v>
      </c>
      <c r="F972" s="29">
        <v>0</v>
      </c>
      <c r="G972" s="29"/>
      <c r="H972" s="29">
        <v>0</v>
      </c>
      <c r="I972" s="29">
        <v>18000</v>
      </c>
      <c r="J972" s="29">
        <v>0</v>
      </c>
      <c r="K972" s="68"/>
      <c r="L972" s="15">
        <f>F972-'[1]Сравнение'!F971</f>
        <v>0</v>
      </c>
    </row>
    <row r="973" spans="1:12" s="34" customFormat="1" ht="15.75" customHeight="1">
      <c r="A973" s="11">
        <f>B973-'[1]Сравнение'!B971</f>
        <v>0</v>
      </c>
      <c r="B973" s="7" t="s">
        <v>1330</v>
      </c>
      <c r="C973" s="62"/>
      <c r="D973" s="25" t="s">
        <v>23</v>
      </c>
      <c r="E973" s="29">
        <f>F973+H973+I973+J973</f>
        <v>750000</v>
      </c>
      <c r="F973" s="29">
        <v>375000</v>
      </c>
      <c r="G973" s="29"/>
      <c r="H973" s="29">
        <v>0</v>
      </c>
      <c r="I973" s="29">
        <v>375000</v>
      </c>
      <c r="J973" s="29">
        <v>0</v>
      </c>
      <c r="K973" s="68"/>
      <c r="L973" s="15">
        <f>F973-'[1]Сравнение'!F972</f>
        <v>0</v>
      </c>
    </row>
    <row r="974" spans="1:12" s="34" customFormat="1" ht="15.75" customHeight="1">
      <c r="A974" s="11">
        <f>B974-'[1]Сравнение'!B972</f>
        <v>0</v>
      </c>
      <c r="B974" s="7" t="s">
        <v>1331</v>
      </c>
      <c r="C974" s="62"/>
      <c r="D974" s="25" t="s">
        <v>25</v>
      </c>
      <c r="E974" s="29">
        <f>F974+H974+I974+J974</f>
        <v>750000</v>
      </c>
      <c r="F974" s="29">
        <v>375000</v>
      </c>
      <c r="G974" s="29"/>
      <c r="H974" s="29">
        <v>0</v>
      </c>
      <c r="I974" s="29">
        <v>375000</v>
      </c>
      <c r="J974" s="29">
        <v>0</v>
      </c>
      <c r="K974" s="68"/>
      <c r="L974" s="15">
        <f>F974-'[1]Сравнение'!F973</f>
        <v>0</v>
      </c>
    </row>
    <row r="975" spans="1:12" s="34" customFormat="1" ht="15.75" customHeight="1" thickBot="1">
      <c r="A975" s="11">
        <f>B975-'[1]Сравнение'!B973</f>
        <v>0</v>
      </c>
      <c r="B975" s="30" t="s">
        <v>1332</v>
      </c>
      <c r="C975" s="62"/>
      <c r="D975" s="31" t="s">
        <v>26</v>
      </c>
      <c r="E975" s="32">
        <f>F975+H975+I975+J975</f>
        <v>0</v>
      </c>
      <c r="F975" s="32">
        <v>0</v>
      </c>
      <c r="G975" s="32"/>
      <c r="H975" s="32">
        <v>0</v>
      </c>
      <c r="I975" s="32">
        <v>0</v>
      </c>
      <c r="J975" s="32">
        <v>0</v>
      </c>
      <c r="K975" s="68"/>
      <c r="L975" s="15">
        <f>F975-'[1]Сравнение'!F974</f>
        <v>0</v>
      </c>
    </row>
    <row r="976" spans="1:12" s="34" customFormat="1" ht="15.75" customHeight="1" thickBot="1">
      <c r="A976" s="11">
        <f>B976-'[1]Сравнение'!B974</f>
        <v>0</v>
      </c>
      <c r="B976" s="33" t="s">
        <v>1333</v>
      </c>
      <c r="C976" s="74" t="s">
        <v>1334</v>
      </c>
      <c r="D976" s="75"/>
      <c r="E976" s="75"/>
      <c r="F976" s="75"/>
      <c r="G976" s="75"/>
      <c r="H976" s="75"/>
      <c r="I976" s="75"/>
      <c r="J976" s="75"/>
      <c r="K976" s="75"/>
      <c r="L976" s="15">
        <f>F976-'[1]Сравнение'!F975</f>
        <v>0</v>
      </c>
    </row>
    <row r="977" spans="1:12" s="34" customFormat="1" ht="17.25" customHeight="1">
      <c r="A977" s="11">
        <f>B977-'[1]Сравнение'!B975</f>
        <v>0</v>
      </c>
      <c r="B977" s="39" t="s">
        <v>1335</v>
      </c>
      <c r="C977" s="62" t="s">
        <v>1336</v>
      </c>
      <c r="D977" s="13" t="s">
        <v>30</v>
      </c>
      <c r="E977" s="23">
        <f>SUM(E978:E981)</f>
        <v>460000</v>
      </c>
      <c r="F977" s="23">
        <f>SUM(F978:F981)</f>
        <v>92000</v>
      </c>
      <c r="G977" s="23"/>
      <c r="H977" s="23">
        <f>SUM(H978:H981)</f>
        <v>368000</v>
      </c>
      <c r="I977" s="23">
        <f>SUM(I978:I981)</f>
        <v>0</v>
      </c>
      <c r="J977" s="23">
        <f>SUM(J978:J981)</f>
        <v>0</v>
      </c>
      <c r="K977" s="68" t="s">
        <v>1337</v>
      </c>
      <c r="L977" s="15">
        <f>F977-'[1]Сравнение'!F976</f>
        <v>0</v>
      </c>
    </row>
    <row r="978" spans="1:12" s="34" customFormat="1" ht="18" customHeight="1">
      <c r="A978" s="11">
        <f>B978-'[1]Сравнение'!B976</f>
        <v>0</v>
      </c>
      <c r="B978" s="40" t="s">
        <v>1338</v>
      </c>
      <c r="C978" s="62"/>
      <c r="D978" s="25" t="s">
        <v>22</v>
      </c>
      <c r="E978" s="29">
        <f>F978+H978+I978+J978</f>
        <v>460000</v>
      </c>
      <c r="F978" s="29">
        <f>460000*0.2</f>
        <v>92000</v>
      </c>
      <c r="G978" s="29"/>
      <c r="H978" s="29">
        <f>460000*0.8</f>
        <v>368000</v>
      </c>
      <c r="I978" s="29">
        <v>0</v>
      </c>
      <c r="J978" s="29">
        <v>0</v>
      </c>
      <c r="K978" s="68"/>
      <c r="L978" s="15">
        <f>F978-'[1]Сравнение'!F977</f>
        <v>0</v>
      </c>
    </row>
    <row r="979" spans="1:12" s="34" customFormat="1" ht="36.75" customHeight="1">
      <c r="A979" s="11">
        <f>B979-'[1]Сравнение'!B977</f>
        <v>0</v>
      </c>
      <c r="B979" s="40" t="s">
        <v>1339</v>
      </c>
      <c r="C979" s="62"/>
      <c r="D979" s="25" t="s">
        <v>23</v>
      </c>
      <c r="E979" s="29">
        <f>F979+H979+I979+J979</f>
        <v>0</v>
      </c>
      <c r="F979" s="29">
        <v>0</v>
      </c>
      <c r="G979" s="29"/>
      <c r="H979" s="29">
        <v>0</v>
      </c>
      <c r="I979" s="29">
        <v>0</v>
      </c>
      <c r="J979" s="29">
        <v>0</v>
      </c>
      <c r="K979" s="68"/>
      <c r="L979" s="15">
        <f>F979-'[1]Сравнение'!F978</f>
        <v>0</v>
      </c>
    </row>
    <row r="980" spans="1:12" s="34" customFormat="1" ht="26.25" customHeight="1">
      <c r="A980" s="11">
        <f>B980-'[1]Сравнение'!B978</f>
        <v>0</v>
      </c>
      <c r="B980" s="40" t="s">
        <v>1340</v>
      </c>
      <c r="C980" s="62"/>
      <c r="D980" s="25" t="s">
        <v>25</v>
      </c>
      <c r="E980" s="29">
        <f>F980+H980+I980+J980</f>
        <v>0</v>
      </c>
      <c r="F980" s="29">
        <v>0</v>
      </c>
      <c r="G980" s="29"/>
      <c r="H980" s="29">
        <v>0</v>
      </c>
      <c r="I980" s="29">
        <v>0</v>
      </c>
      <c r="J980" s="29">
        <v>0</v>
      </c>
      <c r="K980" s="68"/>
      <c r="L980" s="15">
        <f>F980-'[1]Сравнение'!F979</f>
        <v>0</v>
      </c>
    </row>
    <row r="981" spans="1:12" s="34" customFormat="1" ht="22.5" customHeight="1">
      <c r="A981" s="11">
        <f>B981-'[1]Сравнение'!B979</f>
        <v>0</v>
      </c>
      <c r="B981" s="40" t="s">
        <v>1341</v>
      </c>
      <c r="C981" s="62"/>
      <c r="D981" s="25" t="s">
        <v>26</v>
      </c>
      <c r="E981" s="29">
        <f>F981+H981+I981+J981</f>
        <v>0</v>
      </c>
      <c r="F981" s="29">
        <v>0</v>
      </c>
      <c r="G981" s="29"/>
      <c r="H981" s="29">
        <v>0</v>
      </c>
      <c r="I981" s="29">
        <v>0</v>
      </c>
      <c r="J981" s="29">
        <v>0</v>
      </c>
      <c r="K981" s="68"/>
      <c r="L981" s="15">
        <f>F981-'[1]Сравнение'!F980</f>
        <v>0</v>
      </c>
    </row>
    <row r="982" spans="1:12" s="34" customFormat="1" ht="15.75">
      <c r="A982" s="11">
        <f>B982-'[1]Сравнение'!B980</f>
        <v>0</v>
      </c>
      <c r="B982" s="7" t="s">
        <v>1342</v>
      </c>
      <c r="C982" s="61" t="s">
        <v>1343</v>
      </c>
      <c r="D982" s="13" t="s">
        <v>30</v>
      </c>
      <c r="E982" s="23">
        <f>SUM(E983:E986)</f>
        <v>58000</v>
      </c>
      <c r="F982" s="23">
        <f>SUM(F983:F986)</f>
        <v>30250</v>
      </c>
      <c r="G982" s="23"/>
      <c r="H982" s="23">
        <f>SUM(H983:H986)</f>
        <v>0</v>
      </c>
      <c r="I982" s="23">
        <f>SUM(I983:I986)</f>
        <v>27750</v>
      </c>
      <c r="J982" s="23">
        <f>SUM(J983:J986)</f>
        <v>0</v>
      </c>
      <c r="K982" s="67" t="s">
        <v>1344</v>
      </c>
      <c r="L982" s="15">
        <f>F982-'[1]Сравнение'!F981</f>
        <v>0</v>
      </c>
    </row>
    <row r="983" spans="1:12" s="34" customFormat="1" ht="15.75">
      <c r="A983" s="11">
        <f>B983-'[1]Сравнение'!B981</f>
        <v>0</v>
      </c>
      <c r="B983" s="7" t="s">
        <v>1345</v>
      </c>
      <c r="C983" s="62"/>
      <c r="D983" s="25" t="s">
        <v>22</v>
      </c>
      <c r="E983" s="29">
        <f>F983+H983+I983+J983</f>
        <v>0</v>
      </c>
      <c r="F983" s="29">
        <v>0</v>
      </c>
      <c r="G983" s="29"/>
      <c r="H983" s="29">
        <v>0</v>
      </c>
      <c r="I983" s="29">
        <v>0</v>
      </c>
      <c r="J983" s="29">
        <v>0</v>
      </c>
      <c r="K983" s="68"/>
      <c r="L983" s="15">
        <f>F983-'[1]Сравнение'!F982</f>
        <v>0</v>
      </c>
    </row>
    <row r="984" spans="1:12" s="34" customFormat="1" ht="15.75">
      <c r="A984" s="11">
        <f>B984-'[1]Сравнение'!B982</f>
        <v>0</v>
      </c>
      <c r="B984" s="7" t="s">
        <v>1346</v>
      </c>
      <c r="C984" s="62"/>
      <c r="D984" s="25" t="s">
        <v>23</v>
      </c>
      <c r="E984" s="29">
        <f>F984+H984+I984+J984</f>
        <v>3000</v>
      </c>
      <c r="F984" s="29">
        <v>0</v>
      </c>
      <c r="G984" s="29"/>
      <c r="H984" s="29">
        <v>0</v>
      </c>
      <c r="I984" s="29">
        <v>3000</v>
      </c>
      <c r="J984" s="29">
        <v>0</v>
      </c>
      <c r="K984" s="68"/>
      <c r="L984" s="15">
        <f>F984-'[1]Сравнение'!F983</f>
        <v>0</v>
      </c>
    </row>
    <row r="985" spans="1:12" s="34" customFormat="1" ht="15.75">
      <c r="A985" s="11">
        <f>B985-'[1]Сравнение'!B983</f>
        <v>0</v>
      </c>
      <c r="B985" s="7" t="s">
        <v>1347</v>
      </c>
      <c r="C985" s="62"/>
      <c r="D985" s="25" t="s">
        <v>25</v>
      </c>
      <c r="E985" s="29">
        <f>F985+H985+I985+J985</f>
        <v>25000</v>
      </c>
      <c r="F985" s="29">
        <v>13750</v>
      </c>
      <c r="G985" s="29"/>
      <c r="H985" s="29">
        <v>0</v>
      </c>
      <c r="I985" s="29">
        <v>11250</v>
      </c>
      <c r="J985" s="29">
        <v>0</v>
      </c>
      <c r="K985" s="68"/>
      <c r="L985" s="15">
        <f>F985-'[1]Сравнение'!F984</f>
        <v>0</v>
      </c>
    </row>
    <row r="986" spans="1:12" s="34" customFormat="1" ht="15.75">
      <c r="A986" s="11">
        <f>B986-'[1]Сравнение'!B984</f>
        <v>0</v>
      </c>
      <c r="B986" s="7" t="s">
        <v>1348</v>
      </c>
      <c r="C986" s="62"/>
      <c r="D986" s="25" t="s">
        <v>26</v>
      </c>
      <c r="E986" s="29">
        <f>F986+H986+I986+J986</f>
        <v>30000</v>
      </c>
      <c r="F986" s="29">
        <v>16500</v>
      </c>
      <c r="G986" s="29"/>
      <c r="H986" s="29">
        <v>0</v>
      </c>
      <c r="I986" s="29">
        <v>13500</v>
      </c>
      <c r="J986" s="29">
        <v>0</v>
      </c>
      <c r="K986" s="68"/>
      <c r="L986" s="15">
        <f>F986-'[1]Сравнение'!F985</f>
        <v>0</v>
      </c>
    </row>
    <row r="987" spans="1:12" s="34" customFormat="1" ht="15.75" customHeight="1">
      <c r="A987" s="11">
        <f>B987-'[1]Сравнение'!B985</f>
        <v>0</v>
      </c>
      <c r="B987" s="7" t="s">
        <v>1349</v>
      </c>
      <c r="C987" s="61" t="s">
        <v>1350</v>
      </c>
      <c r="D987" s="13" t="s">
        <v>30</v>
      </c>
      <c r="E987" s="23">
        <f>SUM(E988:E991)</f>
        <v>6000</v>
      </c>
      <c r="F987" s="23">
        <f>SUM(F988:F991)</f>
        <v>3000</v>
      </c>
      <c r="G987" s="23"/>
      <c r="H987" s="23">
        <f>SUM(H988:H991)</f>
        <v>0</v>
      </c>
      <c r="I987" s="23">
        <f>SUM(I988:I991)</f>
        <v>3000</v>
      </c>
      <c r="J987" s="23">
        <f>SUM(J988:J991)</f>
        <v>0</v>
      </c>
      <c r="K987" s="67" t="s">
        <v>1351</v>
      </c>
      <c r="L987" s="15">
        <f>F987-'[1]Сравнение'!F986</f>
        <v>0</v>
      </c>
    </row>
    <row r="988" spans="1:12" s="34" customFormat="1" ht="15.75">
      <c r="A988" s="11">
        <f>B988-'[1]Сравнение'!B986</f>
        <v>0</v>
      </c>
      <c r="B988" s="7" t="s">
        <v>1352</v>
      </c>
      <c r="C988" s="62"/>
      <c r="D988" s="25" t="s">
        <v>22</v>
      </c>
      <c r="E988" s="29">
        <f>F988+H988+I988+J988</f>
        <v>0</v>
      </c>
      <c r="F988" s="29">
        <v>0</v>
      </c>
      <c r="G988" s="29"/>
      <c r="H988" s="29">
        <v>0</v>
      </c>
      <c r="I988" s="29">
        <v>0</v>
      </c>
      <c r="J988" s="29">
        <v>0</v>
      </c>
      <c r="K988" s="68"/>
      <c r="L988" s="15">
        <f>F988-'[1]Сравнение'!F987</f>
        <v>0</v>
      </c>
    </row>
    <row r="989" spans="1:12" s="34" customFormat="1" ht="15.75">
      <c r="A989" s="11">
        <f>B989-'[1]Сравнение'!B987</f>
        <v>0</v>
      </c>
      <c r="B989" s="7" t="s">
        <v>1353</v>
      </c>
      <c r="C989" s="62"/>
      <c r="D989" s="25" t="s">
        <v>23</v>
      </c>
      <c r="E989" s="29">
        <f>F989+H989+I989+J989</f>
        <v>6000</v>
      </c>
      <c r="F989" s="29">
        <v>3000</v>
      </c>
      <c r="G989" s="29"/>
      <c r="H989" s="29">
        <v>0</v>
      </c>
      <c r="I989" s="29">
        <v>3000</v>
      </c>
      <c r="J989" s="29">
        <v>0</v>
      </c>
      <c r="K989" s="68"/>
      <c r="L989" s="15">
        <f>F989-'[1]Сравнение'!F988</f>
        <v>0</v>
      </c>
    </row>
    <row r="990" spans="1:12" s="34" customFormat="1" ht="15.75">
      <c r="A990" s="11">
        <f>B990-'[1]Сравнение'!B988</f>
        <v>0</v>
      </c>
      <c r="B990" s="7" t="s">
        <v>1354</v>
      </c>
      <c r="C990" s="62"/>
      <c r="D990" s="25" t="s">
        <v>25</v>
      </c>
      <c r="E990" s="29">
        <f>F990+H990+I990+J990</f>
        <v>0</v>
      </c>
      <c r="F990" s="29">
        <v>0</v>
      </c>
      <c r="G990" s="29"/>
      <c r="H990" s="29">
        <v>0</v>
      </c>
      <c r="I990" s="29">
        <v>0</v>
      </c>
      <c r="J990" s="29">
        <v>0</v>
      </c>
      <c r="K990" s="68"/>
      <c r="L990" s="15">
        <f>F990-'[1]Сравнение'!F989</f>
        <v>0</v>
      </c>
    </row>
    <row r="991" spans="1:12" s="34" customFormat="1" ht="15.75">
      <c r="A991" s="11">
        <f>B991-'[1]Сравнение'!B989</f>
        <v>0</v>
      </c>
      <c r="B991" s="7" t="s">
        <v>1355</v>
      </c>
      <c r="C991" s="62"/>
      <c r="D991" s="25" t="s">
        <v>26</v>
      </c>
      <c r="E991" s="29">
        <f>F991+H991+I991+J991</f>
        <v>0</v>
      </c>
      <c r="F991" s="29">
        <v>0</v>
      </c>
      <c r="G991" s="29"/>
      <c r="H991" s="29">
        <v>0</v>
      </c>
      <c r="I991" s="29">
        <v>0</v>
      </c>
      <c r="J991" s="29">
        <v>0</v>
      </c>
      <c r="K991" s="68"/>
      <c r="L991" s="15">
        <f>F991-'[1]Сравнение'!F990</f>
        <v>0</v>
      </c>
    </row>
    <row r="992" spans="1:12" s="34" customFormat="1" ht="15.75" customHeight="1">
      <c r="A992" s="11">
        <f>B992-'[1]Сравнение'!B990</f>
        <v>0</v>
      </c>
      <c r="B992" s="7" t="s">
        <v>1356</v>
      </c>
      <c r="C992" s="61" t="s">
        <v>1357</v>
      </c>
      <c r="D992" s="13" t="s">
        <v>30</v>
      </c>
      <c r="E992" s="23">
        <f>SUM(E993:E996)</f>
        <v>27700</v>
      </c>
      <c r="F992" s="23">
        <f>SUM(F993:F996)</f>
        <v>13850</v>
      </c>
      <c r="G992" s="23"/>
      <c r="H992" s="23">
        <f>SUM(H993:H996)</f>
        <v>0</v>
      </c>
      <c r="I992" s="23">
        <f>SUM(I993:I996)</f>
        <v>13850</v>
      </c>
      <c r="J992" s="23">
        <f>SUM(J993:J996)</f>
        <v>0</v>
      </c>
      <c r="K992" s="68"/>
      <c r="L992" s="15">
        <f>F992-'[1]Сравнение'!F991</f>
        <v>0</v>
      </c>
    </row>
    <row r="993" spans="1:12" s="34" customFormat="1" ht="15.75">
      <c r="A993" s="11">
        <f>B993-'[1]Сравнение'!B991</f>
        <v>0</v>
      </c>
      <c r="B993" s="7" t="s">
        <v>1358</v>
      </c>
      <c r="C993" s="62"/>
      <c r="D993" s="25" t="s">
        <v>22</v>
      </c>
      <c r="E993" s="29">
        <f>F993+H993+I993+J993</f>
        <v>0</v>
      </c>
      <c r="F993" s="29">
        <v>0</v>
      </c>
      <c r="G993" s="29"/>
      <c r="H993" s="29">
        <v>0</v>
      </c>
      <c r="I993" s="29">
        <v>0</v>
      </c>
      <c r="J993" s="29">
        <v>0</v>
      </c>
      <c r="K993" s="68"/>
      <c r="L993" s="15">
        <f>F993-'[1]Сравнение'!F992</f>
        <v>0</v>
      </c>
    </row>
    <row r="994" spans="1:12" s="34" customFormat="1" ht="15.75">
      <c r="A994" s="11">
        <f>B994-'[1]Сравнение'!B992</f>
        <v>0</v>
      </c>
      <c r="B994" s="7" t="s">
        <v>1359</v>
      </c>
      <c r="C994" s="62"/>
      <c r="D994" s="25" t="s">
        <v>23</v>
      </c>
      <c r="E994" s="29">
        <f>F994+H994+I994+J994</f>
        <v>13850</v>
      </c>
      <c r="F994" s="29">
        <v>6925</v>
      </c>
      <c r="G994" s="29"/>
      <c r="H994" s="29">
        <v>0</v>
      </c>
      <c r="I994" s="29">
        <v>6925</v>
      </c>
      <c r="J994" s="29">
        <v>0</v>
      </c>
      <c r="K994" s="68"/>
      <c r="L994" s="15">
        <f>F994-'[1]Сравнение'!F993</f>
        <v>0</v>
      </c>
    </row>
    <row r="995" spans="1:12" s="34" customFormat="1" ht="15.75">
      <c r="A995" s="11">
        <f>B995-'[1]Сравнение'!B993</f>
        <v>0</v>
      </c>
      <c r="B995" s="7" t="s">
        <v>1360</v>
      </c>
      <c r="C995" s="62"/>
      <c r="D995" s="25" t="s">
        <v>25</v>
      </c>
      <c r="E995" s="29">
        <f>F995+H995+I995+J995</f>
        <v>13850</v>
      </c>
      <c r="F995" s="29">
        <v>6925</v>
      </c>
      <c r="G995" s="29"/>
      <c r="H995" s="29">
        <v>0</v>
      </c>
      <c r="I995" s="29">
        <v>6925</v>
      </c>
      <c r="J995" s="29">
        <v>0</v>
      </c>
      <c r="K995" s="68"/>
      <c r="L995" s="15">
        <f>F995-'[1]Сравнение'!F994</f>
        <v>0</v>
      </c>
    </row>
    <row r="996" spans="1:12" s="34" customFormat="1" ht="15.75">
      <c r="A996" s="11">
        <f>B996-'[1]Сравнение'!B994</f>
        <v>0</v>
      </c>
      <c r="B996" s="7" t="s">
        <v>1361</v>
      </c>
      <c r="C996" s="62"/>
      <c r="D996" s="25" t="s">
        <v>26</v>
      </c>
      <c r="E996" s="29">
        <f>F996+H996+I996+J996</f>
        <v>0</v>
      </c>
      <c r="F996" s="29">
        <v>0</v>
      </c>
      <c r="G996" s="29"/>
      <c r="H996" s="29">
        <v>0</v>
      </c>
      <c r="I996" s="29">
        <v>0</v>
      </c>
      <c r="J996" s="29">
        <v>0</v>
      </c>
      <c r="K996" s="69"/>
      <c r="L996" s="15">
        <f>F996-'[1]Сравнение'!F995</f>
        <v>0</v>
      </c>
    </row>
    <row r="997" spans="1:12" s="34" customFormat="1" ht="38.25" customHeight="1">
      <c r="A997" s="11">
        <f>B997-'[1]Сравнение'!B995</f>
        <v>0</v>
      </c>
      <c r="B997" s="7" t="s">
        <v>1362</v>
      </c>
      <c r="C997" s="61" t="s">
        <v>1363</v>
      </c>
      <c r="D997" s="13" t="s">
        <v>30</v>
      </c>
      <c r="E997" s="23">
        <f>SUM(E998:E1001)</f>
        <v>409000</v>
      </c>
      <c r="F997" s="23">
        <f>SUM(F998:F1001)</f>
        <v>409000</v>
      </c>
      <c r="G997" s="23"/>
      <c r="H997" s="23">
        <f>SUM(H998:H1001)</f>
        <v>0</v>
      </c>
      <c r="I997" s="23">
        <f>SUM(I998:I1001)</f>
        <v>0</v>
      </c>
      <c r="J997" s="23">
        <f>SUM(J998:J1001)</f>
        <v>0</v>
      </c>
      <c r="K997" s="67" t="s">
        <v>1364</v>
      </c>
      <c r="L997" s="15"/>
    </row>
    <row r="998" spans="1:12" s="34" customFormat="1" ht="38.25" customHeight="1">
      <c r="A998" s="11">
        <f>B998-'[1]Сравнение'!B996</f>
        <v>0</v>
      </c>
      <c r="B998" s="7" t="s">
        <v>1365</v>
      </c>
      <c r="C998" s="62"/>
      <c r="D998" s="25" t="s">
        <v>22</v>
      </c>
      <c r="E998" s="29">
        <f>F998+H998+I998+J998</f>
        <v>0</v>
      </c>
      <c r="F998" s="29">
        <v>0</v>
      </c>
      <c r="G998" s="29"/>
      <c r="H998" s="29">
        <v>0</v>
      </c>
      <c r="I998" s="29">
        <v>0</v>
      </c>
      <c r="J998" s="29">
        <v>0</v>
      </c>
      <c r="K998" s="68"/>
      <c r="L998" s="15">
        <f>F998-'[1]Сравнение'!F997</f>
        <v>0</v>
      </c>
    </row>
    <row r="999" spans="1:12" s="34" customFormat="1" ht="38.25" customHeight="1">
      <c r="A999" s="11">
        <f>B999-'[1]Сравнение'!B997</f>
        <v>0</v>
      </c>
      <c r="B999" s="7" t="s">
        <v>1366</v>
      </c>
      <c r="C999" s="62"/>
      <c r="D999" s="25" t="s">
        <v>23</v>
      </c>
      <c r="E999" s="29">
        <f>F999+H999+I999+J999</f>
        <v>114000</v>
      </c>
      <c r="F999" s="29">
        <v>114000</v>
      </c>
      <c r="G999" s="29"/>
      <c r="H999" s="29">
        <v>0</v>
      </c>
      <c r="I999" s="29">
        <v>0</v>
      </c>
      <c r="J999" s="29">
        <v>0</v>
      </c>
      <c r="K999" s="68"/>
      <c r="L999" s="15">
        <f>F999-'[1]Сравнение'!F998</f>
        <v>114000</v>
      </c>
    </row>
    <row r="1000" spans="1:12" s="34" customFormat="1" ht="38.25" customHeight="1">
      <c r="A1000" s="11">
        <f>B1000-'[1]Сравнение'!B998</f>
        <v>0</v>
      </c>
      <c r="B1000" s="7" t="s">
        <v>1367</v>
      </c>
      <c r="C1000" s="62"/>
      <c r="D1000" s="25" t="s">
        <v>25</v>
      </c>
      <c r="E1000" s="29">
        <f>F1000+H1000+I1000+J1000</f>
        <v>195000</v>
      </c>
      <c r="F1000" s="29">
        <v>195000</v>
      </c>
      <c r="G1000" s="29"/>
      <c r="H1000" s="29">
        <v>0</v>
      </c>
      <c r="I1000" s="29">
        <v>0</v>
      </c>
      <c r="J1000" s="29">
        <v>0</v>
      </c>
      <c r="K1000" s="68"/>
      <c r="L1000" s="15">
        <f>F1000-'[1]Сравнение'!F999</f>
        <v>195000</v>
      </c>
    </row>
    <row r="1001" spans="1:12" s="34" customFormat="1" ht="38.25" customHeight="1">
      <c r="A1001" s="11">
        <f>B1001-'[1]Сравнение'!B999</f>
        <v>0</v>
      </c>
      <c r="B1001" s="7" t="s">
        <v>1368</v>
      </c>
      <c r="C1001" s="62"/>
      <c r="D1001" s="25" t="s">
        <v>26</v>
      </c>
      <c r="E1001" s="29">
        <f>F1001+H1001+I1001+J1001</f>
        <v>100000</v>
      </c>
      <c r="F1001" s="29">
        <v>100000</v>
      </c>
      <c r="G1001" s="29"/>
      <c r="H1001" s="29">
        <v>0</v>
      </c>
      <c r="I1001" s="29">
        <v>0</v>
      </c>
      <c r="J1001" s="29">
        <v>0</v>
      </c>
      <c r="K1001" s="68"/>
      <c r="L1001" s="15">
        <f>F1001-'[1]Сравнение'!F1000</f>
        <v>100000</v>
      </c>
    </row>
    <row r="1002" spans="1:12" s="34" customFormat="1" ht="15.75" customHeight="1">
      <c r="A1002" s="11">
        <f>B1002-'[1]Сравнение'!B1000</f>
        <v>0</v>
      </c>
      <c r="B1002" s="7" t="s">
        <v>1369</v>
      </c>
      <c r="C1002" s="61" t="s">
        <v>1370</v>
      </c>
      <c r="D1002" s="13" t="s">
        <v>30</v>
      </c>
      <c r="E1002" s="23">
        <f>SUM(E1003:E1006)</f>
        <v>19513</v>
      </c>
      <c r="F1002" s="23">
        <f>SUM(F1003:F1006)</f>
        <v>5000</v>
      </c>
      <c r="G1002" s="23"/>
      <c r="H1002" s="23">
        <f>SUM(H1003:H1006)</f>
        <v>0</v>
      </c>
      <c r="I1002" s="23">
        <f>SUM(I1003:I1006)</f>
        <v>14513</v>
      </c>
      <c r="J1002" s="23">
        <f>SUM(J1003:J1006)</f>
        <v>0</v>
      </c>
      <c r="K1002" s="67" t="s">
        <v>1371</v>
      </c>
      <c r="L1002" s="15">
        <f>F1002-'[1]Сравнение'!F1001</f>
        <v>0</v>
      </c>
    </row>
    <row r="1003" spans="1:12" s="34" customFormat="1" ht="15.75" customHeight="1">
      <c r="A1003" s="11">
        <f>B1003-'[1]Сравнение'!B1001</f>
        <v>0</v>
      </c>
      <c r="B1003" s="7" t="s">
        <v>1372</v>
      </c>
      <c r="C1003" s="62"/>
      <c r="D1003" s="25" t="s">
        <v>22</v>
      </c>
      <c r="E1003" s="29">
        <f>F1003+H1003+I1003+J1003</f>
        <v>9513</v>
      </c>
      <c r="F1003" s="29">
        <v>5000</v>
      </c>
      <c r="G1003" s="29"/>
      <c r="H1003" s="29">
        <v>0</v>
      </c>
      <c r="I1003" s="29">
        <v>4513</v>
      </c>
      <c r="J1003" s="29">
        <v>0</v>
      </c>
      <c r="K1003" s="68"/>
      <c r="L1003" s="15">
        <f>F1003-'[1]Сравнение'!F1002</f>
        <v>0</v>
      </c>
    </row>
    <row r="1004" spans="1:12" s="34" customFormat="1" ht="15.75" customHeight="1">
      <c r="A1004" s="11">
        <f>B1004-'[1]Сравнение'!B1002</f>
        <v>0</v>
      </c>
      <c r="B1004" s="7" t="s">
        <v>1373</v>
      </c>
      <c r="C1004" s="62"/>
      <c r="D1004" s="25" t="s">
        <v>23</v>
      </c>
      <c r="E1004" s="29">
        <f>F1004+H1004+I1004+J1004</f>
        <v>4000</v>
      </c>
      <c r="F1004" s="29">
        <v>0</v>
      </c>
      <c r="G1004" s="29"/>
      <c r="H1004" s="29">
        <v>0</v>
      </c>
      <c r="I1004" s="29">
        <v>4000</v>
      </c>
      <c r="J1004" s="29">
        <v>0</v>
      </c>
      <c r="K1004" s="68"/>
      <c r="L1004" s="15">
        <f>F1004-'[1]Сравнение'!F1003</f>
        <v>0</v>
      </c>
    </row>
    <row r="1005" spans="1:12" s="34" customFormat="1" ht="15.75" customHeight="1">
      <c r="A1005" s="11">
        <f>B1005-'[1]Сравнение'!B1003</f>
        <v>0</v>
      </c>
      <c r="B1005" s="7" t="s">
        <v>1374</v>
      </c>
      <c r="C1005" s="62"/>
      <c r="D1005" s="25" t="s">
        <v>25</v>
      </c>
      <c r="E1005" s="29">
        <f>F1005+H1005+I1005+J1005</f>
        <v>6000</v>
      </c>
      <c r="F1005" s="29">
        <v>0</v>
      </c>
      <c r="G1005" s="29"/>
      <c r="H1005" s="29">
        <v>0</v>
      </c>
      <c r="I1005" s="29">
        <v>6000</v>
      </c>
      <c r="J1005" s="29">
        <v>0</v>
      </c>
      <c r="K1005" s="68"/>
      <c r="L1005" s="15">
        <f>F1005-'[1]Сравнение'!F1004</f>
        <v>0</v>
      </c>
    </row>
    <row r="1006" spans="1:12" s="34" customFormat="1" ht="15.75" customHeight="1">
      <c r="A1006" s="11">
        <f>B1006-'[1]Сравнение'!B1004</f>
        <v>0</v>
      </c>
      <c r="B1006" s="7" t="s">
        <v>1375</v>
      </c>
      <c r="C1006" s="62"/>
      <c r="D1006" s="25" t="s">
        <v>26</v>
      </c>
      <c r="E1006" s="29">
        <f>F1006+H1006+I1006+J1006</f>
        <v>0</v>
      </c>
      <c r="F1006" s="29">
        <v>0</v>
      </c>
      <c r="G1006" s="29"/>
      <c r="H1006" s="29">
        <v>0</v>
      </c>
      <c r="I1006" s="29">
        <v>0</v>
      </c>
      <c r="J1006" s="29">
        <v>0</v>
      </c>
      <c r="K1006" s="68"/>
      <c r="L1006" s="15">
        <f>F1006-'[1]Сравнение'!F1005</f>
        <v>0</v>
      </c>
    </row>
    <row r="1007" spans="1:12" ht="15.75" customHeight="1">
      <c r="A1007" s="11">
        <f>B1007-'[1]Сравнение'!B1005</f>
        <v>0</v>
      </c>
      <c r="B1007" s="7" t="s">
        <v>1376</v>
      </c>
      <c r="C1007" s="61" t="s">
        <v>1377</v>
      </c>
      <c r="D1007" s="13" t="s">
        <v>30</v>
      </c>
      <c r="E1007" s="23">
        <f>SUM(E1008:E1011)</f>
        <v>8891</v>
      </c>
      <c r="F1007" s="23">
        <f>SUM(F1008:F1011)</f>
        <v>4800</v>
      </c>
      <c r="G1007" s="23"/>
      <c r="H1007" s="23">
        <f>SUM(H1008:H1011)</f>
        <v>0</v>
      </c>
      <c r="I1007" s="23">
        <f>SUM(I1008:I1011)</f>
        <v>4091</v>
      </c>
      <c r="J1007" s="23">
        <f>SUM(J1008:J1011)</f>
        <v>0</v>
      </c>
      <c r="K1007" s="67" t="s">
        <v>1378</v>
      </c>
      <c r="L1007" s="15">
        <f>F1007-'[1]Сравнение'!F1006</f>
        <v>0</v>
      </c>
    </row>
    <row r="1008" spans="1:12" ht="15.75" customHeight="1">
      <c r="A1008" s="11">
        <f>B1008-'[1]Сравнение'!B1006</f>
        <v>0</v>
      </c>
      <c r="B1008" s="7" t="s">
        <v>1379</v>
      </c>
      <c r="C1008" s="62"/>
      <c r="D1008" s="25" t="s">
        <v>22</v>
      </c>
      <c r="E1008" s="29">
        <f>F1008+H1008+I1008+J1008</f>
        <v>3600</v>
      </c>
      <c r="F1008" s="29">
        <v>2000</v>
      </c>
      <c r="G1008" s="29"/>
      <c r="H1008" s="29">
        <v>0</v>
      </c>
      <c r="I1008" s="29">
        <v>1600</v>
      </c>
      <c r="J1008" s="29">
        <v>0</v>
      </c>
      <c r="K1008" s="68"/>
      <c r="L1008" s="15">
        <f>F1008-'[1]Сравнение'!F1007</f>
        <v>0</v>
      </c>
    </row>
    <row r="1009" spans="1:12" ht="15.75" customHeight="1">
      <c r="A1009" s="11">
        <f>B1009-'[1]Сравнение'!B1007</f>
        <v>0</v>
      </c>
      <c r="B1009" s="7" t="s">
        <v>1380</v>
      </c>
      <c r="C1009" s="62"/>
      <c r="D1009" s="25" t="s">
        <v>23</v>
      </c>
      <c r="E1009" s="29">
        <f>F1009+H1009+I1009+J1009</f>
        <v>5291</v>
      </c>
      <c r="F1009" s="29">
        <v>2800</v>
      </c>
      <c r="G1009" s="29"/>
      <c r="H1009" s="29">
        <v>0</v>
      </c>
      <c r="I1009" s="29">
        <v>2491</v>
      </c>
      <c r="J1009" s="29">
        <v>0</v>
      </c>
      <c r="K1009" s="68"/>
      <c r="L1009" s="15">
        <f>F1009-'[1]Сравнение'!F1008</f>
        <v>0</v>
      </c>
    </row>
    <row r="1010" spans="1:12" ht="15.75" customHeight="1">
      <c r="A1010" s="11">
        <f>B1010-'[1]Сравнение'!B1008</f>
        <v>0</v>
      </c>
      <c r="B1010" s="7" t="s">
        <v>1381</v>
      </c>
      <c r="C1010" s="62"/>
      <c r="D1010" s="25" t="s">
        <v>25</v>
      </c>
      <c r="E1010" s="29">
        <f>F1010+H1010+I1010+J1010</f>
        <v>0</v>
      </c>
      <c r="F1010" s="29">
        <v>0</v>
      </c>
      <c r="G1010" s="29"/>
      <c r="H1010" s="29">
        <v>0</v>
      </c>
      <c r="I1010" s="29">
        <v>0</v>
      </c>
      <c r="J1010" s="29">
        <v>0</v>
      </c>
      <c r="K1010" s="68"/>
      <c r="L1010" s="15">
        <f>F1010-'[1]Сравнение'!F1009</f>
        <v>0</v>
      </c>
    </row>
    <row r="1011" spans="1:12" ht="15.75" customHeight="1">
      <c r="A1011" s="11">
        <f>B1011-'[1]Сравнение'!B1009</f>
        <v>0</v>
      </c>
      <c r="B1011" s="7" t="s">
        <v>1382</v>
      </c>
      <c r="C1011" s="62"/>
      <c r="D1011" s="25" t="s">
        <v>26</v>
      </c>
      <c r="E1011" s="29">
        <f>F1011+H1011+I1011+J1011</f>
        <v>0</v>
      </c>
      <c r="F1011" s="29">
        <v>0</v>
      </c>
      <c r="G1011" s="29"/>
      <c r="H1011" s="29">
        <v>0</v>
      </c>
      <c r="I1011" s="29">
        <v>0</v>
      </c>
      <c r="J1011" s="29">
        <v>0</v>
      </c>
      <c r="K1011" s="68"/>
      <c r="L1011" s="15">
        <f>F1011-'[1]Сравнение'!F1010</f>
        <v>0</v>
      </c>
    </row>
    <row r="1012" spans="1:12" s="34" customFormat="1" ht="15.75" customHeight="1">
      <c r="A1012" s="11">
        <f>B1012-'[1]Сравнение'!B1010</f>
        <v>0</v>
      </c>
      <c r="B1012" s="7" t="s">
        <v>1383</v>
      </c>
      <c r="C1012" s="61" t="s">
        <v>1384</v>
      </c>
      <c r="D1012" s="13" t="s">
        <v>30</v>
      </c>
      <c r="E1012" s="23">
        <f>SUM(E1013:E1016)</f>
        <v>6036</v>
      </c>
      <c r="F1012" s="23">
        <f>SUM(F1013:F1016)</f>
        <v>1000</v>
      </c>
      <c r="G1012" s="23"/>
      <c r="H1012" s="23">
        <f>SUM(H1013:H1016)</f>
        <v>0</v>
      </c>
      <c r="I1012" s="23">
        <f>SUM(I1013:I1016)</f>
        <v>5036</v>
      </c>
      <c r="J1012" s="23">
        <f>SUM(J1013:J1016)</f>
        <v>0</v>
      </c>
      <c r="K1012" s="67" t="s">
        <v>1385</v>
      </c>
      <c r="L1012" s="15">
        <f>F1012-'[1]Сравнение'!F1011</f>
        <v>0</v>
      </c>
    </row>
    <row r="1013" spans="1:12" s="34" customFormat="1" ht="15.75" customHeight="1">
      <c r="A1013" s="11">
        <f>B1013-'[1]Сравнение'!B1011</f>
        <v>0</v>
      </c>
      <c r="B1013" s="7" t="s">
        <v>1386</v>
      </c>
      <c r="C1013" s="62"/>
      <c r="D1013" s="25" t="s">
        <v>22</v>
      </c>
      <c r="E1013" s="29">
        <f>F1013+H1013+I1013+J1013</f>
        <v>1800</v>
      </c>
      <c r="F1013" s="29">
        <v>1000</v>
      </c>
      <c r="G1013" s="29"/>
      <c r="H1013" s="29">
        <v>0</v>
      </c>
      <c r="I1013" s="29">
        <v>800</v>
      </c>
      <c r="J1013" s="29">
        <v>0</v>
      </c>
      <c r="K1013" s="68"/>
      <c r="L1013" s="15">
        <f>F1013-'[1]Сравнение'!F1012</f>
        <v>0</v>
      </c>
    </row>
    <row r="1014" spans="1:12" s="34" customFormat="1" ht="25.5" customHeight="1">
      <c r="A1014" s="11">
        <f>B1014-'[1]Сравнение'!B1012</f>
        <v>0</v>
      </c>
      <c r="B1014" s="7" t="s">
        <v>1387</v>
      </c>
      <c r="C1014" s="62"/>
      <c r="D1014" s="25" t="s">
        <v>23</v>
      </c>
      <c r="E1014" s="29">
        <f>F1014+H1014+I1014+J1014</f>
        <v>4236</v>
      </c>
      <c r="F1014" s="29">
        <v>0</v>
      </c>
      <c r="G1014" s="29"/>
      <c r="H1014" s="29">
        <v>0</v>
      </c>
      <c r="I1014" s="29">
        <v>4236</v>
      </c>
      <c r="J1014" s="29">
        <v>0</v>
      </c>
      <c r="K1014" s="68"/>
      <c r="L1014" s="15">
        <f>F1014-'[1]Сравнение'!F1013</f>
        <v>0</v>
      </c>
    </row>
    <row r="1015" spans="1:12" s="34" customFormat="1" ht="25.5" customHeight="1">
      <c r="A1015" s="11">
        <f>B1015-'[1]Сравнение'!B1013</f>
        <v>0</v>
      </c>
      <c r="B1015" s="7" t="s">
        <v>1388</v>
      </c>
      <c r="C1015" s="62"/>
      <c r="D1015" s="25" t="s">
        <v>25</v>
      </c>
      <c r="E1015" s="29">
        <f>F1015+H1015+I1015+J1015</f>
        <v>0</v>
      </c>
      <c r="F1015" s="29">
        <v>0</v>
      </c>
      <c r="G1015" s="29"/>
      <c r="H1015" s="29">
        <v>0</v>
      </c>
      <c r="I1015" s="29">
        <v>0</v>
      </c>
      <c r="J1015" s="29">
        <v>0</v>
      </c>
      <c r="K1015" s="68"/>
      <c r="L1015" s="15">
        <f>F1015-'[1]Сравнение'!F1014</f>
        <v>0</v>
      </c>
    </row>
    <row r="1016" spans="1:12" s="34" customFormat="1" ht="25.5" customHeight="1">
      <c r="A1016" s="11">
        <f>B1016-'[1]Сравнение'!B1014</f>
        <v>0</v>
      </c>
      <c r="B1016" s="7" t="s">
        <v>1389</v>
      </c>
      <c r="C1016" s="62"/>
      <c r="D1016" s="25" t="s">
        <v>26</v>
      </c>
      <c r="E1016" s="29">
        <f>F1016+H1016+I1016+J1016</f>
        <v>0</v>
      </c>
      <c r="F1016" s="29">
        <v>0</v>
      </c>
      <c r="G1016" s="29"/>
      <c r="H1016" s="29">
        <v>0</v>
      </c>
      <c r="I1016" s="29">
        <v>0</v>
      </c>
      <c r="J1016" s="29">
        <v>0</v>
      </c>
      <c r="K1016" s="68"/>
      <c r="L1016" s="15">
        <f>F1016-'[1]Сравнение'!F1015</f>
        <v>0</v>
      </c>
    </row>
    <row r="1017" spans="1:12" s="34" customFormat="1" ht="15.75" customHeight="1">
      <c r="A1017" s="11">
        <f>B1017-'[1]Сравнение'!B1015</f>
        <v>0</v>
      </c>
      <c r="B1017" s="7" t="s">
        <v>1390</v>
      </c>
      <c r="C1017" s="80" t="s">
        <v>1391</v>
      </c>
      <c r="D1017" s="13" t="s">
        <v>30</v>
      </c>
      <c r="E1017" s="23">
        <f>SUM(E1018:E1021)</f>
        <v>45000</v>
      </c>
      <c r="F1017" s="23">
        <f>SUM(F1018:F1021)</f>
        <v>45000</v>
      </c>
      <c r="G1017" s="23"/>
      <c r="H1017" s="23">
        <f>SUM(H1018:H1021)</f>
        <v>0</v>
      </c>
      <c r="I1017" s="23">
        <f>SUM(I1018:I1021)</f>
        <v>0</v>
      </c>
      <c r="J1017" s="23">
        <f>SUM(J1018:J1021)</f>
        <v>0</v>
      </c>
      <c r="K1017" s="81" t="s">
        <v>1392</v>
      </c>
      <c r="L1017" s="15">
        <f>F1017-'[1]Сравнение'!F1016</f>
        <v>0</v>
      </c>
    </row>
    <row r="1018" spans="1:12" s="34" customFormat="1" ht="15.75" customHeight="1">
      <c r="A1018" s="11">
        <f>B1018-'[1]Сравнение'!B1016</f>
        <v>0</v>
      </c>
      <c r="B1018" s="7" t="s">
        <v>1393</v>
      </c>
      <c r="C1018" s="80"/>
      <c r="D1018" s="25" t="s">
        <v>22</v>
      </c>
      <c r="E1018" s="29">
        <f>F1018+H1018+I1018+J1018</f>
        <v>45000</v>
      </c>
      <c r="F1018" s="29">
        <v>45000</v>
      </c>
      <c r="G1018" s="29"/>
      <c r="H1018" s="29">
        <v>0</v>
      </c>
      <c r="I1018" s="29">
        <v>0</v>
      </c>
      <c r="J1018" s="29">
        <v>0</v>
      </c>
      <c r="K1018" s="81"/>
      <c r="L1018" s="15">
        <f>F1018-'[1]Сравнение'!F1017</f>
        <v>0</v>
      </c>
    </row>
    <row r="1019" spans="1:12" s="34" customFormat="1" ht="15.75" customHeight="1">
      <c r="A1019" s="11">
        <f>B1019-'[1]Сравнение'!B1017</f>
        <v>0</v>
      </c>
      <c r="B1019" s="7" t="s">
        <v>1394</v>
      </c>
      <c r="C1019" s="80"/>
      <c r="D1019" s="25" t="s">
        <v>23</v>
      </c>
      <c r="E1019" s="29">
        <f>F1019+H1019+I1019+J1019</f>
        <v>0</v>
      </c>
      <c r="F1019" s="29">
        <v>0</v>
      </c>
      <c r="G1019" s="29"/>
      <c r="H1019" s="29">
        <v>0</v>
      </c>
      <c r="I1019" s="29">
        <v>0</v>
      </c>
      <c r="J1019" s="29">
        <v>0</v>
      </c>
      <c r="K1019" s="81"/>
      <c r="L1019" s="15">
        <f>F1019-'[1]Сравнение'!F1018</f>
        <v>0</v>
      </c>
    </row>
    <row r="1020" spans="1:12" s="34" customFormat="1" ht="15.75" customHeight="1">
      <c r="A1020" s="11">
        <f>B1020-'[1]Сравнение'!B1018</f>
        <v>0</v>
      </c>
      <c r="B1020" s="7" t="s">
        <v>1395</v>
      </c>
      <c r="C1020" s="80"/>
      <c r="D1020" s="25" t="s">
        <v>25</v>
      </c>
      <c r="E1020" s="29">
        <f>F1020+H1020+I1020+J1020</f>
        <v>0</v>
      </c>
      <c r="F1020" s="29">
        <v>0</v>
      </c>
      <c r="G1020" s="29"/>
      <c r="H1020" s="29">
        <v>0</v>
      </c>
      <c r="I1020" s="29">
        <v>0</v>
      </c>
      <c r="J1020" s="29">
        <v>0</v>
      </c>
      <c r="K1020" s="81"/>
      <c r="L1020" s="15">
        <f>F1020-'[1]Сравнение'!F1019</f>
        <v>0</v>
      </c>
    </row>
    <row r="1021" spans="1:12" s="34" customFormat="1" ht="15.75" customHeight="1">
      <c r="A1021" s="11">
        <f>B1021-'[1]Сравнение'!B1019</f>
        <v>0</v>
      </c>
      <c r="B1021" s="7" t="s">
        <v>1396</v>
      </c>
      <c r="C1021" s="80"/>
      <c r="D1021" s="25" t="s">
        <v>26</v>
      </c>
      <c r="E1021" s="29">
        <f>F1021+H1021+I1021+J1021</f>
        <v>0</v>
      </c>
      <c r="F1021" s="29">
        <v>0</v>
      </c>
      <c r="G1021" s="29"/>
      <c r="H1021" s="29">
        <v>0</v>
      </c>
      <c r="I1021" s="29">
        <v>0</v>
      </c>
      <c r="J1021" s="29">
        <v>0</v>
      </c>
      <c r="K1021" s="81"/>
      <c r="L1021" s="15">
        <f>F1021-'[1]Сравнение'!F1020</f>
        <v>0</v>
      </c>
    </row>
    <row r="1022" spans="1:12" ht="15.75" customHeight="1">
      <c r="A1022" s="11">
        <f>B1022-'[1]Сравнение'!B1020</f>
        <v>0</v>
      </c>
      <c r="B1022" s="7" t="s">
        <v>1397</v>
      </c>
      <c r="C1022" s="80" t="s">
        <v>1398</v>
      </c>
      <c r="D1022" s="13" t="s">
        <v>30</v>
      </c>
      <c r="E1022" s="23">
        <f>SUM(E1023:E1026)</f>
        <v>15911</v>
      </c>
      <c r="F1022" s="23">
        <f>SUM(F1023:F1026)</f>
        <v>6726</v>
      </c>
      <c r="G1022" s="23"/>
      <c r="H1022" s="23">
        <f>SUM(H1023:H1026)</f>
        <v>0</v>
      </c>
      <c r="I1022" s="23">
        <f>SUM(I1023:I1026)</f>
        <v>9185</v>
      </c>
      <c r="J1022" s="23">
        <f>SUM(J1023:J1026)</f>
        <v>0</v>
      </c>
      <c r="K1022" s="81" t="s">
        <v>1399</v>
      </c>
      <c r="L1022" s="15">
        <f>F1022-'[1]Сравнение'!F1021</f>
        <v>0</v>
      </c>
    </row>
    <row r="1023" spans="1:12" ht="15.75" customHeight="1">
      <c r="A1023" s="11">
        <f>B1023-'[1]Сравнение'!B1021</f>
        <v>0</v>
      </c>
      <c r="B1023" s="7" t="s">
        <v>1400</v>
      </c>
      <c r="C1023" s="80"/>
      <c r="D1023" s="25" t="s">
        <v>22</v>
      </c>
      <c r="E1023" s="29">
        <f>F1023+H1023+I1023+J1023</f>
        <v>1260</v>
      </c>
      <c r="F1023" s="29">
        <v>1075</v>
      </c>
      <c r="G1023" s="29"/>
      <c r="H1023" s="29">
        <v>0</v>
      </c>
      <c r="I1023" s="29">
        <v>185</v>
      </c>
      <c r="J1023" s="29">
        <v>0</v>
      </c>
      <c r="K1023" s="81"/>
      <c r="L1023" s="15">
        <f>F1023-'[1]Сравнение'!F1022</f>
        <v>0</v>
      </c>
    </row>
    <row r="1024" spans="1:12" ht="29.25" customHeight="1">
      <c r="A1024" s="11">
        <f>B1024-'[1]Сравнение'!B1022</f>
        <v>0</v>
      </c>
      <c r="B1024" s="7" t="s">
        <v>1401</v>
      </c>
      <c r="C1024" s="80"/>
      <c r="D1024" s="25" t="s">
        <v>23</v>
      </c>
      <c r="E1024" s="29">
        <f>F1024+H1024+I1024+J1024</f>
        <v>7908</v>
      </c>
      <c r="F1024" s="29">
        <v>3408</v>
      </c>
      <c r="G1024" s="29"/>
      <c r="H1024" s="29">
        <v>0</v>
      </c>
      <c r="I1024" s="29">
        <v>4500</v>
      </c>
      <c r="J1024" s="29">
        <v>0</v>
      </c>
      <c r="K1024" s="81"/>
      <c r="L1024" s="15">
        <f>F1024-'[1]Сравнение'!F1023</f>
        <v>0</v>
      </c>
    </row>
    <row r="1025" spans="1:12" ht="44.25" customHeight="1">
      <c r="A1025" s="11">
        <f>B1025-'[1]Сравнение'!B1023</f>
        <v>0</v>
      </c>
      <c r="B1025" s="7" t="s">
        <v>1402</v>
      </c>
      <c r="C1025" s="80"/>
      <c r="D1025" s="25" t="s">
        <v>25</v>
      </c>
      <c r="E1025" s="29">
        <f>F1025+H1025+I1025+J1025</f>
        <v>6743</v>
      </c>
      <c r="F1025" s="29">
        <v>2243</v>
      </c>
      <c r="G1025" s="29"/>
      <c r="H1025" s="29">
        <v>0</v>
      </c>
      <c r="I1025" s="29">
        <v>4500</v>
      </c>
      <c r="J1025" s="29">
        <v>0</v>
      </c>
      <c r="K1025" s="81"/>
      <c r="L1025" s="15">
        <f>F1025-'[1]Сравнение'!F1024</f>
        <v>0</v>
      </c>
    </row>
    <row r="1026" spans="1:12" ht="27" customHeight="1" thickBot="1">
      <c r="A1026" s="11">
        <f>B1026-'[1]Сравнение'!B1024</f>
        <v>0</v>
      </c>
      <c r="B1026" s="30" t="s">
        <v>1403</v>
      </c>
      <c r="C1026" s="61"/>
      <c r="D1026" s="31" t="s">
        <v>26</v>
      </c>
      <c r="E1026" s="32">
        <f>F1026+H1026+I1026+J1026</f>
        <v>0</v>
      </c>
      <c r="F1026" s="32">
        <v>0</v>
      </c>
      <c r="G1026" s="32"/>
      <c r="H1026" s="32">
        <v>0</v>
      </c>
      <c r="I1026" s="32">
        <v>0</v>
      </c>
      <c r="J1026" s="32">
        <v>0</v>
      </c>
      <c r="K1026" s="67"/>
      <c r="L1026" s="15">
        <f>F1026-'[1]Сравнение'!F1025</f>
        <v>0</v>
      </c>
    </row>
    <row r="1027" spans="1:12" ht="15.75" customHeight="1" thickBot="1">
      <c r="A1027" s="11">
        <f>B1027-'[1]Сравнение'!B1025</f>
        <v>0</v>
      </c>
      <c r="B1027" s="43" t="s">
        <v>1404</v>
      </c>
      <c r="C1027" s="83" t="s">
        <v>1405</v>
      </c>
      <c r="D1027" s="84"/>
      <c r="E1027" s="84"/>
      <c r="F1027" s="84"/>
      <c r="G1027" s="84"/>
      <c r="H1027" s="84"/>
      <c r="I1027" s="84"/>
      <c r="J1027" s="84"/>
      <c r="K1027" s="84"/>
      <c r="L1027" s="15">
        <f>F1027-'[1]Сравнение'!F1026</f>
        <v>0</v>
      </c>
    </row>
    <row r="1028" spans="1:12" ht="15.75" customHeight="1">
      <c r="A1028" s="11">
        <f>B1028-'[1]Сравнение'!B1026</f>
        <v>0</v>
      </c>
      <c r="B1028" s="21" t="s">
        <v>1406</v>
      </c>
      <c r="C1028" s="62" t="s">
        <v>1407</v>
      </c>
      <c r="D1028" s="22" t="s">
        <v>30</v>
      </c>
      <c r="E1028" s="23">
        <f>SUM(E1029:E1032)</f>
        <v>55290</v>
      </c>
      <c r="F1028" s="23">
        <f>SUM(F1029:F1032)</f>
        <v>55000</v>
      </c>
      <c r="G1028" s="23"/>
      <c r="H1028" s="23">
        <f>SUM(H1029:H1032)</f>
        <v>0</v>
      </c>
      <c r="I1028" s="23">
        <f>SUM(I1029:I1032)</f>
        <v>290</v>
      </c>
      <c r="J1028" s="23">
        <f>SUM(J1029:J1032)</f>
        <v>0</v>
      </c>
      <c r="K1028" s="68" t="s">
        <v>1408</v>
      </c>
      <c r="L1028" s="15"/>
    </row>
    <row r="1029" spans="1:12" ht="15.75" customHeight="1">
      <c r="A1029" s="11">
        <f>B1029-'[1]Сравнение'!B1027</f>
        <v>0</v>
      </c>
      <c r="B1029" s="7" t="s">
        <v>1409</v>
      </c>
      <c r="C1029" s="62"/>
      <c r="D1029" s="25" t="s">
        <v>22</v>
      </c>
      <c r="E1029" s="29">
        <f>F1029+H1029+I1029+J1029</f>
        <v>55290</v>
      </c>
      <c r="F1029" s="29">
        <v>55000</v>
      </c>
      <c r="G1029" s="29"/>
      <c r="H1029" s="29">
        <v>0</v>
      </c>
      <c r="I1029" s="29">
        <v>290</v>
      </c>
      <c r="J1029" s="29">
        <v>0</v>
      </c>
      <c r="K1029" s="68"/>
      <c r="L1029" s="15">
        <f>F1029-'[1]Сравнение'!F1028</f>
        <v>55000</v>
      </c>
    </row>
    <row r="1030" spans="1:12" ht="15.75" customHeight="1">
      <c r="A1030" s="11">
        <f>B1030-'[1]Сравнение'!B1028</f>
        <v>0</v>
      </c>
      <c r="B1030" s="7" t="s">
        <v>1410</v>
      </c>
      <c r="C1030" s="62"/>
      <c r="D1030" s="25" t="s">
        <v>23</v>
      </c>
      <c r="E1030" s="29">
        <f>F1030+H1030+I1030+J1030</f>
        <v>0</v>
      </c>
      <c r="F1030" s="29">
        <v>0</v>
      </c>
      <c r="G1030" s="29"/>
      <c r="H1030" s="29">
        <v>0</v>
      </c>
      <c r="I1030" s="29">
        <v>0</v>
      </c>
      <c r="J1030" s="29">
        <v>0</v>
      </c>
      <c r="K1030" s="68"/>
      <c r="L1030" s="15">
        <f>F1030-'[1]Сравнение'!F1029</f>
        <v>0</v>
      </c>
    </row>
    <row r="1031" spans="1:12" ht="15.75" customHeight="1">
      <c r="A1031" s="11">
        <f>B1031-'[1]Сравнение'!B1029</f>
        <v>0</v>
      </c>
      <c r="B1031" s="7" t="s">
        <v>1411</v>
      </c>
      <c r="C1031" s="62"/>
      <c r="D1031" s="25" t="s">
        <v>25</v>
      </c>
      <c r="E1031" s="29">
        <f>F1031+H1031+I1031+J1031</f>
        <v>0</v>
      </c>
      <c r="F1031" s="29">
        <v>0</v>
      </c>
      <c r="G1031" s="29"/>
      <c r="H1031" s="29">
        <v>0</v>
      </c>
      <c r="I1031" s="29">
        <v>0</v>
      </c>
      <c r="J1031" s="29">
        <v>0</v>
      </c>
      <c r="K1031" s="68"/>
      <c r="L1031" s="15">
        <f>F1031-'[1]Сравнение'!F1030</f>
        <v>0</v>
      </c>
    </row>
    <row r="1032" spans="1:12" ht="15.75" customHeight="1">
      <c r="A1032" s="11">
        <f>B1032-'[1]Сравнение'!B1030</f>
        <v>0</v>
      </c>
      <c r="B1032" s="7" t="s">
        <v>1412</v>
      </c>
      <c r="C1032" s="62"/>
      <c r="D1032" s="25" t="s">
        <v>26</v>
      </c>
      <c r="E1032" s="29">
        <f>F1032+H1032+I1032+J1032</f>
        <v>0</v>
      </c>
      <c r="F1032" s="29">
        <v>0</v>
      </c>
      <c r="G1032" s="29"/>
      <c r="H1032" s="29">
        <v>0</v>
      </c>
      <c r="I1032" s="29">
        <v>0</v>
      </c>
      <c r="J1032" s="29">
        <v>0</v>
      </c>
      <c r="K1032" s="68"/>
      <c r="L1032" s="15">
        <f>F1032-'[1]Сравнение'!F1031</f>
        <v>0</v>
      </c>
    </row>
    <row r="1033" spans="1:12" ht="15.75" customHeight="1">
      <c r="A1033" s="11">
        <f>B1033-'[1]Сравнение'!B1031</f>
        <v>0</v>
      </c>
      <c r="B1033" s="7" t="s">
        <v>1413</v>
      </c>
      <c r="C1033" s="61" t="s">
        <v>1414</v>
      </c>
      <c r="D1033" s="13" t="s">
        <v>30</v>
      </c>
      <c r="E1033" s="23">
        <f>SUM(E1034:E1037)</f>
        <v>10000</v>
      </c>
      <c r="F1033" s="23">
        <f>SUM(F1034:F1037)</f>
        <v>10000</v>
      </c>
      <c r="G1033" s="23"/>
      <c r="H1033" s="23">
        <f>SUM(H1034:H1037)</f>
        <v>0</v>
      </c>
      <c r="I1033" s="23">
        <f>SUM(I1034:I1037)</f>
        <v>0</v>
      </c>
      <c r="J1033" s="23">
        <f>SUM(J1034:J1037)</f>
        <v>0</v>
      </c>
      <c r="K1033" s="67" t="s">
        <v>1415</v>
      </c>
      <c r="L1033" s="15"/>
    </row>
    <row r="1034" spans="1:12" ht="15.75" customHeight="1">
      <c r="A1034" s="11">
        <f>B1034-'[1]Сравнение'!B1032</f>
        <v>0</v>
      </c>
      <c r="B1034" s="7" t="s">
        <v>1416</v>
      </c>
      <c r="C1034" s="62"/>
      <c r="D1034" s="25" t="s">
        <v>22</v>
      </c>
      <c r="E1034" s="29">
        <f>F1034+H1034+I1034+J1034</f>
        <v>10000</v>
      </c>
      <c r="F1034" s="29">
        <v>10000</v>
      </c>
      <c r="G1034" s="29"/>
      <c r="H1034" s="29">
        <v>0</v>
      </c>
      <c r="I1034" s="29">
        <v>0</v>
      </c>
      <c r="J1034" s="29">
        <v>0</v>
      </c>
      <c r="K1034" s="68"/>
      <c r="L1034" s="15">
        <f>F1034-'[1]Сравнение'!F1033</f>
        <v>10000</v>
      </c>
    </row>
    <row r="1035" spans="1:12" ht="15.75" customHeight="1">
      <c r="A1035" s="11">
        <f>B1035-'[1]Сравнение'!B1033</f>
        <v>0</v>
      </c>
      <c r="B1035" s="7" t="s">
        <v>1417</v>
      </c>
      <c r="C1035" s="62"/>
      <c r="D1035" s="25" t="s">
        <v>23</v>
      </c>
      <c r="E1035" s="29">
        <f>F1035+H1035+I1035+J1035</f>
        <v>0</v>
      </c>
      <c r="F1035" s="29">
        <v>0</v>
      </c>
      <c r="G1035" s="29"/>
      <c r="H1035" s="29">
        <v>0</v>
      </c>
      <c r="I1035" s="29">
        <v>0</v>
      </c>
      <c r="J1035" s="29">
        <v>0</v>
      </c>
      <c r="K1035" s="68"/>
      <c r="L1035" s="15">
        <f>F1035-'[1]Сравнение'!F1034</f>
        <v>0</v>
      </c>
    </row>
    <row r="1036" spans="1:12" ht="46.5" customHeight="1">
      <c r="A1036" s="11">
        <f>B1036-'[1]Сравнение'!B1034</f>
        <v>0</v>
      </c>
      <c r="B1036" s="7" t="s">
        <v>1418</v>
      </c>
      <c r="C1036" s="62"/>
      <c r="D1036" s="25" t="s">
        <v>25</v>
      </c>
      <c r="E1036" s="29">
        <f>F1036+H1036+I1036+J1036</f>
        <v>0</v>
      </c>
      <c r="F1036" s="29">
        <v>0</v>
      </c>
      <c r="G1036" s="29"/>
      <c r="H1036" s="29">
        <v>0</v>
      </c>
      <c r="I1036" s="29">
        <v>0</v>
      </c>
      <c r="J1036" s="29">
        <v>0</v>
      </c>
      <c r="K1036" s="68"/>
      <c r="L1036" s="15">
        <f>F1036-'[1]Сравнение'!F1035</f>
        <v>0</v>
      </c>
    </row>
    <row r="1037" spans="1:12" ht="30.75" customHeight="1">
      <c r="A1037" s="11">
        <f>B1037-'[1]Сравнение'!B1035</f>
        <v>0</v>
      </c>
      <c r="B1037" s="7" t="s">
        <v>1419</v>
      </c>
      <c r="C1037" s="62"/>
      <c r="D1037" s="25" t="s">
        <v>26</v>
      </c>
      <c r="E1037" s="29">
        <f>F1037+H1037+I1037+J1037</f>
        <v>0</v>
      </c>
      <c r="F1037" s="29">
        <v>0</v>
      </c>
      <c r="G1037" s="29"/>
      <c r="H1037" s="29">
        <v>0</v>
      </c>
      <c r="I1037" s="29">
        <v>0</v>
      </c>
      <c r="J1037" s="29">
        <v>0</v>
      </c>
      <c r="K1037" s="68"/>
      <c r="L1037" s="15">
        <f>F1037-'[1]Сравнение'!F1036</f>
        <v>0</v>
      </c>
    </row>
    <row r="1038" spans="1:12" ht="15.75" customHeight="1">
      <c r="A1038" s="11">
        <f>B1038-'[1]Сравнение'!B1036</f>
        <v>0</v>
      </c>
      <c r="B1038" s="7" t="s">
        <v>1420</v>
      </c>
      <c r="C1038" s="61" t="s">
        <v>1421</v>
      </c>
      <c r="D1038" s="13" t="s">
        <v>30</v>
      </c>
      <c r="E1038" s="23">
        <f>SUM(E1039:E1042)</f>
        <v>75000</v>
      </c>
      <c r="F1038" s="23">
        <f>SUM(F1039:F1042)</f>
        <v>75000</v>
      </c>
      <c r="G1038" s="23"/>
      <c r="H1038" s="23">
        <f>SUM(H1039:H1042)</f>
        <v>0</v>
      </c>
      <c r="I1038" s="23">
        <f>SUM(I1039:I1042)</f>
        <v>0</v>
      </c>
      <c r="J1038" s="23">
        <f>SUM(J1039:J1042)</f>
        <v>0</v>
      </c>
      <c r="K1038" s="67" t="s">
        <v>1422</v>
      </c>
      <c r="L1038" s="15"/>
    </row>
    <row r="1039" spans="1:12" ht="15.75" customHeight="1">
      <c r="A1039" s="11">
        <f>B1039-'[1]Сравнение'!B1037</f>
        <v>0</v>
      </c>
      <c r="B1039" s="7" t="s">
        <v>1423</v>
      </c>
      <c r="C1039" s="62"/>
      <c r="D1039" s="25" t="s">
        <v>22</v>
      </c>
      <c r="E1039" s="29">
        <f>F1039+H1039+I1039+J1039</f>
        <v>75000</v>
      </c>
      <c r="F1039" s="29">
        <v>75000</v>
      </c>
      <c r="G1039" s="29"/>
      <c r="H1039" s="29">
        <v>0</v>
      </c>
      <c r="I1039" s="29">
        <v>0</v>
      </c>
      <c r="J1039" s="29">
        <v>0</v>
      </c>
      <c r="K1039" s="68"/>
      <c r="L1039" s="15">
        <f>F1039-'[1]Сравнение'!F1038</f>
        <v>75000</v>
      </c>
    </row>
    <row r="1040" spans="1:12" ht="15.75" customHeight="1">
      <c r="A1040" s="11">
        <f>B1040-'[1]Сравнение'!B1038</f>
        <v>0</v>
      </c>
      <c r="B1040" s="7" t="s">
        <v>1424</v>
      </c>
      <c r="C1040" s="62"/>
      <c r="D1040" s="25" t="s">
        <v>23</v>
      </c>
      <c r="E1040" s="29">
        <f>F1040+H1040+I1040+J1040</f>
        <v>0</v>
      </c>
      <c r="F1040" s="29">
        <v>0</v>
      </c>
      <c r="G1040" s="29"/>
      <c r="H1040" s="29">
        <v>0</v>
      </c>
      <c r="I1040" s="29">
        <v>0</v>
      </c>
      <c r="J1040" s="29">
        <v>0</v>
      </c>
      <c r="K1040" s="68"/>
      <c r="L1040" s="15">
        <f>F1040-'[1]Сравнение'!F1039</f>
        <v>0</v>
      </c>
    </row>
    <row r="1041" spans="1:12" ht="15.75" customHeight="1">
      <c r="A1041" s="11">
        <f>B1041-'[1]Сравнение'!B1039</f>
        <v>0</v>
      </c>
      <c r="B1041" s="7" t="s">
        <v>1425</v>
      </c>
      <c r="C1041" s="62"/>
      <c r="D1041" s="25" t="s">
        <v>25</v>
      </c>
      <c r="E1041" s="29">
        <f>F1041+H1041+I1041+J1041</f>
        <v>0</v>
      </c>
      <c r="F1041" s="29">
        <v>0</v>
      </c>
      <c r="G1041" s="29"/>
      <c r="H1041" s="29">
        <v>0</v>
      </c>
      <c r="I1041" s="29">
        <v>0</v>
      </c>
      <c r="J1041" s="29">
        <v>0</v>
      </c>
      <c r="K1041" s="68"/>
      <c r="L1041" s="15">
        <f>F1041-'[1]Сравнение'!F1040</f>
        <v>0</v>
      </c>
    </row>
    <row r="1042" spans="1:12" ht="15.75" customHeight="1">
      <c r="A1042" s="11">
        <f>B1042-'[1]Сравнение'!B1040</f>
        <v>0</v>
      </c>
      <c r="B1042" s="7" t="s">
        <v>1426</v>
      </c>
      <c r="C1042" s="62"/>
      <c r="D1042" s="25" t="s">
        <v>26</v>
      </c>
      <c r="E1042" s="29">
        <f>F1042+H1042+I1042+J1042</f>
        <v>0</v>
      </c>
      <c r="F1042" s="29">
        <v>0</v>
      </c>
      <c r="G1042" s="29"/>
      <c r="H1042" s="29">
        <v>0</v>
      </c>
      <c r="I1042" s="29">
        <v>0</v>
      </c>
      <c r="J1042" s="29">
        <v>0</v>
      </c>
      <c r="K1042" s="68"/>
      <c r="L1042" s="15">
        <f>F1042-'[1]Сравнение'!F1041</f>
        <v>0</v>
      </c>
    </row>
    <row r="1043" spans="1:12" ht="15.75" customHeight="1">
      <c r="A1043" s="11">
        <f>B1043-'[1]Сравнение'!B1041</f>
        <v>0</v>
      </c>
      <c r="B1043" s="7" t="s">
        <v>1427</v>
      </c>
      <c r="C1043" s="61" t="s">
        <v>1428</v>
      </c>
      <c r="D1043" s="13" t="s">
        <v>30</v>
      </c>
      <c r="E1043" s="23">
        <f>SUM(E1044:E1047)</f>
        <v>15000</v>
      </c>
      <c r="F1043" s="23">
        <f>SUM(F1044:F1047)</f>
        <v>15000</v>
      </c>
      <c r="G1043" s="23"/>
      <c r="H1043" s="23">
        <f>SUM(H1044:H1047)</f>
        <v>0</v>
      </c>
      <c r="I1043" s="23">
        <f>SUM(I1044:I1047)</f>
        <v>0</v>
      </c>
      <c r="J1043" s="23">
        <f>SUM(J1044:J1047)</f>
        <v>0</v>
      </c>
      <c r="K1043" s="67" t="s">
        <v>1429</v>
      </c>
      <c r="L1043" s="15"/>
    </row>
    <row r="1044" spans="1:12" ht="15.75" customHeight="1">
      <c r="A1044" s="11">
        <f>B1044-'[1]Сравнение'!B1042</f>
        <v>0</v>
      </c>
      <c r="B1044" s="7" t="s">
        <v>1430</v>
      </c>
      <c r="C1044" s="62"/>
      <c r="D1044" s="25" t="s">
        <v>22</v>
      </c>
      <c r="E1044" s="29">
        <f>F1044+H1044+I1044+J1044</f>
        <v>15000</v>
      </c>
      <c r="F1044" s="29">
        <v>15000</v>
      </c>
      <c r="G1044" s="29"/>
      <c r="H1044" s="29">
        <v>0</v>
      </c>
      <c r="I1044" s="29">
        <v>0</v>
      </c>
      <c r="J1044" s="29">
        <v>0</v>
      </c>
      <c r="K1044" s="68"/>
      <c r="L1044" s="15">
        <f>F1044-'[1]Сравнение'!F1043</f>
        <v>15000</v>
      </c>
    </row>
    <row r="1045" spans="1:12" ht="15.75" customHeight="1">
      <c r="A1045" s="11">
        <f>B1045-'[1]Сравнение'!B1043</f>
        <v>0</v>
      </c>
      <c r="B1045" s="7" t="s">
        <v>1431</v>
      </c>
      <c r="C1045" s="62"/>
      <c r="D1045" s="25" t="s">
        <v>23</v>
      </c>
      <c r="E1045" s="29">
        <f>F1045+H1045+I1045+J1045</f>
        <v>0</v>
      </c>
      <c r="F1045" s="29">
        <v>0</v>
      </c>
      <c r="G1045" s="29"/>
      <c r="H1045" s="29">
        <v>0</v>
      </c>
      <c r="I1045" s="29">
        <v>0</v>
      </c>
      <c r="J1045" s="29">
        <v>0</v>
      </c>
      <c r="K1045" s="68"/>
      <c r="L1045" s="15">
        <f>F1045-'[1]Сравнение'!F1044</f>
        <v>0</v>
      </c>
    </row>
    <row r="1046" spans="1:12" ht="15.75" customHeight="1">
      <c r="A1046" s="11">
        <f>B1046-'[1]Сравнение'!B1044</f>
        <v>0</v>
      </c>
      <c r="B1046" s="7" t="s">
        <v>1432</v>
      </c>
      <c r="C1046" s="62"/>
      <c r="D1046" s="25" t="s">
        <v>25</v>
      </c>
      <c r="E1046" s="29">
        <f>F1046+H1046+I1046+J1046</f>
        <v>0</v>
      </c>
      <c r="F1046" s="29">
        <v>0</v>
      </c>
      <c r="G1046" s="29"/>
      <c r="H1046" s="29">
        <v>0</v>
      </c>
      <c r="I1046" s="29">
        <v>0</v>
      </c>
      <c r="J1046" s="29">
        <v>0</v>
      </c>
      <c r="K1046" s="68"/>
      <c r="L1046" s="15">
        <f>F1046-'[1]Сравнение'!F1045</f>
        <v>0</v>
      </c>
    </row>
    <row r="1047" spans="1:12" ht="15.75" customHeight="1">
      <c r="A1047" s="11">
        <f>B1047-'[1]Сравнение'!B1045</f>
        <v>0</v>
      </c>
      <c r="B1047" s="7" t="s">
        <v>1433</v>
      </c>
      <c r="C1047" s="62"/>
      <c r="D1047" s="25" t="s">
        <v>26</v>
      </c>
      <c r="E1047" s="29">
        <f>F1047+H1047+I1047+J1047</f>
        <v>0</v>
      </c>
      <c r="F1047" s="29">
        <v>0</v>
      </c>
      <c r="G1047" s="29"/>
      <c r="H1047" s="29">
        <v>0</v>
      </c>
      <c r="I1047" s="29">
        <v>0</v>
      </c>
      <c r="J1047" s="29">
        <v>0</v>
      </c>
      <c r="K1047" s="68"/>
      <c r="L1047" s="15">
        <f>F1047-'[1]Сравнение'!F1046</f>
        <v>0</v>
      </c>
    </row>
    <row r="1048" spans="1:12" ht="15.75" customHeight="1">
      <c r="A1048" s="11">
        <f>B1048-'[1]Сравнение'!B1046</f>
        <v>0</v>
      </c>
      <c r="B1048" s="7" t="s">
        <v>1434</v>
      </c>
      <c r="C1048" s="61" t="s">
        <v>1435</v>
      </c>
      <c r="D1048" s="13" t="s">
        <v>30</v>
      </c>
      <c r="E1048" s="23">
        <f>SUM(E1049:E1052)</f>
        <v>45000</v>
      </c>
      <c r="F1048" s="23">
        <f>SUM(F1049:F1052)</f>
        <v>45000</v>
      </c>
      <c r="G1048" s="23"/>
      <c r="H1048" s="23">
        <f>SUM(H1049:H1052)</f>
        <v>0</v>
      </c>
      <c r="I1048" s="23">
        <f>SUM(I1049:I1052)</f>
        <v>0</v>
      </c>
      <c r="J1048" s="23">
        <f>SUM(J1049:J1052)</f>
        <v>0</v>
      </c>
      <c r="K1048" s="67" t="s">
        <v>1429</v>
      </c>
      <c r="L1048" s="15"/>
    </row>
    <row r="1049" spans="1:12" ht="15.75" customHeight="1">
      <c r="A1049" s="11">
        <f>B1049-'[1]Сравнение'!B1047</f>
        <v>0</v>
      </c>
      <c r="B1049" s="7" t="s">
        <v>1436</v>
      </c>
      <c r="C1049" s="62"/>
      <c r="D1049" s="25" t="s">
        <v>22</v>
      </c>
      <c r="E1049" s="29">
        <f>F1049+H1049+I1049+J1049</f>
        <v>45000</v>
      </c>
      <c r="F1049" s="29">
        <v>45000</v>
      </c>
      <c r="G1049" s="29"/>
      <c r="H1049" s="29">
        <v>0</v>
      </c>
      <c r="I1049" s="29">
        <v>0</v>
      </c>
      <c r="J1049" s="29">
        <v>0</v>
      </c>
      <c r="K1049" s="68"/>
      <c r="L1049" s="15">
        <f>F1049-'[1]Сравнение'!F1048</f>
        <v>45000</v>
      </c>
    </row>
    <row r="1050" spans="1:12" ht="15.75" customHeight="1">
      <c r="A1050" s="11">
        <f>B1050-'[1]Сравнение'!B1048</f>
        <v>0</v>
      </c>
      <c r="B1050" s="7" t="s">
        <v>1437</v>
      </c>
      <c r="C1050" s="62"/>
      <c r="D1050" s="25" t="s">
        <v>23</v>
      </c>
      <c r="E1050" s="29">
        <f>F1050+H1050+I1050+J1050</f>
        <v>0</v>
      </c>
      <c r="F1050" s="29">
        <v>0</v>
      </c>
      <c r="G1050" s="29"/>
      <c r="H1050" s="29">
        <v>0</v>
      </c>
      <c r="I1050" s="29">
        <v>0</v>
      </c>
      <c r="J1050" s="29">
        <v>0</v>
      </c>
      <c r="K1050" s="68"/>
      <c r="L1050" s="15">
        <f>F1050-'[1]Сравнение'!F1049</f>
        <v>0</v>
      </c>
    </row>
    <row r="1051" spans="1:12" ht="15.75" customHeight="1">
      <c r="A1051" s="11">
        <f>B1051-'[1]Сравнение'!B1049</f>
        <v>0</v>
      </c>
      <c r="B1051" s="7" t="s">
        <v>1438</v>
      </c>
      <c r="C1051" s="62"/>
      <c r="D1051" s="25" t="s">
        <v>25</v>
      </c>
      <c r="E1051" s="29">
        <f>F1051+H1051+I1051+J1051</f>
        <v>0</v>
      </c>
      <c r="F1051" s="29">
        <v>0</v>
      </c>
      <c r="G1051" s="29"/>
      <c r="H1051" s="29">
        <v>0</v>
      </c>
      <c r="I1051" s="29">
        <v>0</v>
      </c>
      <c r="J1051" s="29">
        <v>0</v>
      </c>
      <c r="K1051" s="68"/>
      <c r="L1051" s="15">
        <f>F1051-'[1]Сравнение'!F1050</f>
        <v>0</v>
      </c>
    </row>
    <row r="1052" spans="1:12" ht="15.75" customHeight="1">
      <c r="A1052" s="11">
        <f>B1052-'[1]Сравнение'!B1050</f>
        <v>0</v>
      </c>
      <c r="B1052" s="7" t="s">
        <v>1439</v>
      </c>
      <c r="C1052" s="62"/>
      <c r="D1052" s="25" t="s">
        <v>26</v>
      </c>
      <c r="E1052" s="29">
        <f>F1052+H1052+I1052+J1052</f>
        <v>0</v>
      </c>
      <c r="F1052" s="29">
        <v>0</v>
      </c>
      <c r="G1052" s="29"/>
      <c r="H1052" s="29">
        <v>0</v>
      </c>
      <c r="I1052" s="29">
        <v>0</v>
      </c>
      <c r="J1052" s="29">
        <v>0</v>
      </c>
      <c r="K1052" s="68"/>
      <c r="L1052" s="15">
        <f>F1052-'[1]Сравнение'!F1051</f>
        <v>0</v>
      </c>
    </row>
    <row r="1053" spans="1:12" ht="26.25" customHeight="1">
      <c r="A1053" s="11">
        <f>B1053-'[1]Сравнение'!B1051</f>
        <v>0</v>
      </c>
      <c r="B1053" s="7" t="s">
        <v>1440</v>
      </c>
      <c r="C1053" s="61" t="s">
        <v>1441</v>
      </c>
      <c r="D1053" s="13" t="s">
        <v>30</v>
      </c>
      <c r="E1053" s="23">
        <f>SUM(E1054:E1057)</f>
        <v>2300000</v>
      </c>
      <c r="F1053" s="23">
        <f>SUM(F1054:F1057)</f>
        <v>2300000</v>
      </c>
      <c r="G1053" s="23"/>
      <c r="H1053" s="23">
        <f>SUM(H1054:H1057)</f>
        <v>0</v>
      </c>
      <c r="I1053" s="23">
        <f>SUM(I1054:I1057)</f>
        <v>0</v>
      </c>
      <c r="J1053" s="23">
        <f>SUM(J1054:J1057)</f>
        <v>0</v>
      </c>
      <c r="K1053" s="67" t="s">
        <v>1442</v>
      </c>
      <c r="L1053" s="15"/>
    </row>
    <row r="1054" spans="1:12" ht="33.75" customHeight="1">
      <c r="A1054" s="11">
        <f>B1054-'[1]Сравнение'!B1052</f>
        <v>0</v>
      </c>
      <c r="B1054" s="7" t="s">
        <v>1443</v>
      </c>
      <c r="C1054" s="62"/>
      <c r="D1054" s="25" t="s">
        <v>22</v>
      </c>
      <c r="E1054" s="29">
        <f>F1054+H1054+I1054+J1054</f>
        <v>0</v>
      </c>
      <c r="F1054" s="29">
        <v>0</v>
      </c>
      <c r="G1054" s="29"/>
      <c r="H1054" s="29">
        <v>0</v>
      </c>
      <c r="I1054" s="29">
        <v>0</v>
      </c>
      <c r="J1054" s="29">
        <v>0</v>
      </c>
      <c r="K1054" s="68"/>
      <c r="L1054" s="15">
        <f>F1054-'[1]Сравнение'!F1053</f>
        <v>0</v>
      </c>
    </row>
    <row r="1055" spans="1:12" ht="38.25" customHeight="1">
      <c r="A1055" s="11">
        <f>B1055-'[1]Сравнение'!B1053</f>
        <v>0</v>
      </c>
      <c r="B1055" s="7" t="s">
        <v>1444</v>
      </c>
      <c r="C1055" s="62"/>
      <c r="D1055" s="25" t="s">
        <v>23</v>
      </c>
      <c r="E1055" s="29">
        <f>F1055+H1055+I1055+J1055</f>
        <v>866666.6666666666</v>
      </c>
      <c r="F1055" s="29">
        <v>866666.6666666666</v>
      </c>
      <c r="G1055" s="29"/>
      <c r="H1055" s="29">
        <v>0</v>
      </c>
      <c r="I1055" s="29">
        <v>0</v>
      </c>
      <c r="J1055" s="29">
        <v>0</v>
      </c>
      <c r="K1055" s="68"/>
      <c r="L1055" s="15">
        <f>F1055-'[1]Сравнение'!F1054</f>
        <v>866666.6666666666</v>
      </c>
    </row>
    <row r="1056" spans="1:12" ht="27.75" customHeight="1">
      <c r="A1056" s="11">
        <f>B1056-'[1]Сравнение'!B1054</f>
        <v>0</v>
      </c>
      <c r="B1056" s="7" t="s">
        <v>1445</v>
      </c>
      <c r="C1056" s="62"/>
      <c r="D1056" s="25" t="s">
        <v>25</v>
      </c>
      <c r="E1056" s="29">
        <f>F1056+H1056+I1056+J1056</f>
        <v>766666.6666666666</v>
      </c>
      <c r="F1056" s="29">
        <v>766666.6666666666</v>
      </c>
      <c r="G1056" s="29"/>
      <c r="H1056" s="29">
        <v>0</v>
      </c>
      <c r="I1056" s="29">
        <v>0</v>
      </c>
      <c r="J1056" s="29">
        <v>0</v>
      </c>
      <c r="K1056" s="68"/>
      <c r="L1056" s="15">
        <f>F1056-'[1]Сравнение'!F1055</f>
        <v>766666.6666666666</v>
      </c>
    </row>
    <row r="1057" spans="1:12" ht="15.75" customHeight="1" thickBot="1">
      <c r="A1057" s="11">
        <f>B1057-'[1]Сравнение'!B1055</f>
        <v>0</v>
      </c>
      <c r="B1057" s="30" t="s">
        <v>1446</v>
      </c>
      <c r="C1057" s="62"/>
      <c r="D1057" s="31" t="s">
        <v>26</v>
      </c>
      <c r="E1057" s="32">
        <f>F1057+H1057+I1057+J1057</f>
        <v>666666.6666666666</v>
      </c>
      <c r="F1057" s="32">
        <v>666666.6666666666</v>
      </c>
      <c r="G1057" s="32"/>
      <c r="H1057" s="32">
        <v>0</v>
      </c>
      <c r="I1057" s="32">
        <v>0</v>
      </c>
      <c r="J1057" s="32">
        <v>0</v>
      </c>
      <c r="K1057" s="68"/>
      <c r="L1057" s="15">
        <f>F1057-'[1]Сравнение'!F1056</f>
        <v>666666.6666666666</v>
      </c>
    </row>
    <row r="1058" spans="1:12" ht="15.75" customHeight="1" thickBot="1">
      <c r="A1058" s="11">
        <f>B1058-'[1]Сравнение'!B1056</f>
        <v>0</v>
      </c>
      <c r="B1058" s="43" t="s">
        <v>1447</v>
      </c>
      <c r="C1058" s="83" t="s">
        <v>1448</v>
      </c>
      <c r="D1058" s="84"/>
      <c r="E1058" s="84"/>
      <c r="F1058" s="84"/>
      <c r="G1058" s="84"/>
      <c r="H1058" s="84"/>
      <c r="I1058" s="84"/>
      <c r="J1058" s="84"/>
      <c r="K1058" s="84"/>
      <c r="L1058" s="15">
        <f>F1058-'[1]Сравнение'!F1057</f>
        <v>0</v>
      </c>
    </row>
    <row r="1059" spans="1:12" ht="15.75" customHeight="1">
      <c r="A1059" s="11">
        <f>B1059-'[1]Сравнение'!B1057</f>
        <v>0</v>
      </c>
      <c r="B1059" s="21" t="s">
        <v>1449</v>
      </c>
      <c r="C1059" s="62" t="s">
        <v>1450</v>
      </c>
      <c r="D1059" s="22" t="s">
        <v>30</v>
      </c>
      <c r="E1059" s="23">
        <f>SUM(E1060:E1063)</f>
        <v>6862</v>
      </c>
      <c r="F1059" s="23">
        <f>SUM(F1060:F1063)</f>
        <v>3431</v>
      </c>
      <c r="G1059" s="23"/>
      <c r="H1059" s="23">
        <f>SUM(H1060:H1063)</f>
        <v>0</v>
      </c>
      <c r="I1059" s="23">
        <f>SUM(I1060:I1063)</f>
        <v>3431</v>
      </c>
      <c r="J1059" s="23">
        <f>SUM(J1060:J1063)</f>
        <v>0</v>
      </c>
      <c r="K1059" s="68" t="s">
        <v>1451</v>
      </c>
      <c r="L1059" s="15">
        <f>F1059-'[1]Сравнение'!F1058</f>
        <v>0</v>
      </c>
    </row>
    <row r="1060" spans="1:12" ht="15.75" customHeight="1">
      <c r="A1060" s="11">
        <f>B1060-'[1]Сравнение'!B1058</f>
        <v>0</v>
      </c>
      <c r="B1060" s="7" t="s">
        <v>1452</v>
      </c>
      <c r="C1060" s="62"/>
      <c r="D1060" s="25" t="s">
        <v>22</v>
      </c>
      <c r="E1060" s="29">
        <f>F1060+H1060+I1060+J1060</f>
        <v>0</v>
      </c>
      <c r="F1060" s="29">
        <v>0</v>
      </c>
      <c r="G1060" s="29"/>
      <c r="H1060" s="29">
        <v>0</v>
      </c>
      <c r="I1060" s="29">
        <v>0</v>
      </c>
      <c r="J1060" s="29">
        <v>0</v>
      </c>
      <c r="K1060" s="68"/>
      <c r="L1060" s="15">
        <f>F1060-'[1]Сравнение'!F1059</f>
        <v>0</v>
      </c>
    </row>
    <row r="1061" spans="1:12" ht="15.75" customHeight="1">
      <c r="A1061" s="11">
        <f>B1061-'[1]Сравнение'!B1059</f>
        <v>0</v>
      </c>
      <c r="B1061" s="7" t="s">
        <v>1453</v>
      </c>
      <c r="C1061" s="62"/>
      <c r="D1061" s="25" t="s">
        <v>23</v>
      </c>
      <c r="E1061" s="29">
        <f>F1061+H1061+I1061+J1061</f>
        <v>5540</v>
      </c>
      <c r="F1061" s="29">
        <v>2770</v>
      </c>
      <c r="G1061" s="29"/>
      <c r="H1061" s="29">
        <v>0</v>
      </c>
      <c r="I1061" s="29">
        <v>2770</v>
      </c>
      <c r="J1061" s="29">
        <v>0</v>
      </c>
      <c r="K1061" s="68"/>
      <c r="L1061" s="15">
        <f>F1061-'[1]Сравнение'!F1060</f>
        <v>0</v>
      </c>
    </row>
    <row r="1062" spans="1:12" ht="23.25" customHeight="1">
      <c r="A1062" s="11">
        <f>B1062-'[1]Сравнение'!B1060</f>
        <v>0</v>
      </c>
      <c r="B1062" s="7" t="s">
        <v>1454</v>
      </c>
      <c r="C1062" s="62"/>
      <c r="D1062" s="25" t="s">
        <v>25</v>
      </c>
      <c r="E1062" s="29">
        <f>F1062+H1062+I1062+J1062</f>
        <v>786</v>
      </c>
      <c r="F1062" s="29">
        <v>393</v>
      </c>
      <c r="G1062" s="29"/>
      <c r="H1062" s="29">
        <v>0</v>
      </c>
      <c r="I1062" s="29">
        <v>393</v>
      </c>
      <c r="J1062" s="29">
        <v>0</v>
      </c>
      <c r="K1062" s="68"/>
      <c r="L1062" s="15">
        <f>F1062-'[1]Сравнение'!F1061</f>
        <v>0</v>
      </c>
    </row>
    <row r="1063" spans="1:12" ht="23.25" customHeight="1">
      <c r="A1063" s="11">
        <f>B1063-'[1]Сравнение'!B1061</f>
        <v>0</v>
      </c>
      <c r="B1063" s="7" t="s">
        <v>1455</v>
      </c>
      <c r="C1063" s="62"/>
      <c r="D1063" s="25" t="s">
        <v>26</v>
      </c>
      <c r="E1063" s="29">
        <f>F1063+H1063+I1063+J1063</f>
        <v>536</v>
      </c>
      <c r="F1063" s="29">
        <v>268</v>
      </c>
      <c r="G1063" s="29"/>
      <c r="H1063" s="29">
        <v>0</v>
      </c>
      <c r="I1063" s="29">
        <v>268</v>
      </c>
      <c r="J1063" s="29">
        <v>0</v>
      </c>
      <c r="K1063" s="68"/>
      <c r="L1063" s="15">
        <f>F1063-'[1]Сравнение'!F1062</f>
        <v>0</v>
      </c>
    </row>
    <row r="1064" spans="1:12" ht="17.25" customHeight="1">
      <c r="A1064" s="11">
        <f>B1064-'[1]Сравнение'!B1062</f>
        <v>0</v>
      </c>
      <c r="B1064" s="7" t="s">
        <v>1456</v>
      </c>
      <c r="C1064" s="61" t="s">
        <v>1457</v>
      </c>
      <c r="D1064" s="44" t="s">
        <v>30</v>
      </c>
      <c r="E1064" s="23">
        <f>SUM(E1065:E1068)</f>
        <v>9204</v>
      </c>
      <c r="F1064" s="23">
        <f>SUM(F1065:F1068)</f>
        <v>4602</v>
      </c>
      <c r="G1064" s="23"/>
      <c r="H1064" s="23">
        <f>SUM(H1065:H1068)</f>
        <v>0</v>
      </c>
      <c r="I1064" s="23">
        <f>SUM(I1065:I1068)</f>
        <v>4602</v>
      </c>
      <c r="J1064" s="23">
        <f>SUM(J1065:J1068)</f>
        <v>0</v>
      </c>
      <c r="K1064" s="67" t="s">
        <v>1458</v>
      </c>
      <c r="L1064" s="15">
        <f>F1064-'[1]Сравнение'!F1063</f>
        <v>0</v>
      </c>
    </row>
    <row r="1065" spans="1:12" ht="33" customHeight="1">
      <c r="A1065" s="11">
        <f>B1065-'[1]Сравнение'!B1063</f>
        <v>0</v>
      </c>
      <c r="B1065" s="7" t="s">
        <v>1459</v>
      </c>
      <c r="C1065" s="62"/>
      <c r="D1065" s="25" t="s">
        <v>22</v>
      </c>
      <c r="E1065" s="29">
        <f>F1065+H1065+I1065+J1065</f>
        <v>880</v>
      </c>
      <c r="F1065" s="29">
        <v>440</v>
      </c>
      <c r="G1065" s="29"/>
      <c r="H1065" s="29">
        <v>0</v>
      </c>
      <c r="I1065" s="29">
        <v>440</v>
      </c>
      <c r="J1065" s="29">
        <v>0</v>
      </c>
      <c r="K1065" s="68"/>
      <c r="L1065" s="15">
        <f>F1065-'[1]Сравнение'!F1064</f>
        <v>0</v>
      </c>
    </row>
    <row r="1066" spans="1:12" ht="32.25" customHeight="1">
      <c r="A1066" s="11">
        <f>B1066-'[1]Сравнение'!B1064</f>
        <v>0</v>
      </c>
      <c r="B1066" s="7" t="s">
        <v>1460</v>
      </c>
      <c r="C1066" s="62"/>
      <c r="D1066" s="25" t="s">
        <v>23</v>
      </c>
      <c r="E1066" s="29">
        <f>F1066+H1066+I1066+J1066</f>
        <v>3712</v>
      </c>
      <c r="F1066" s="29">
        <v>1856</v>
      </c>
      <c r="G1066" s="29"/>
      <c r="H1066" s="29">
        <v>0</v>
      </c>
      <c r="I1066" s="29">
        <v>1856</v>
      </c>
      <c r="J1066" s="29">
        <v>0</v>
      </c>
      <c r="K1066" s="68"/>
      <c r="L1066" s="15">
        <f>F1066-'[1]Сравнение'!F1065</f>
        <v>0</v>
      </c>
    </row>
    <row r="1067" spans="1:12" ht="30.75" customHeight="1">
      <c r="A1067" s="11">
        <f>B1067-'[1]Сравнение'!B1065</f>
        <v>0</v>
      </c>
      <c r="B1067" s="7" t="s">
        <v>1461</v>
      </c>
      <c r="C1067" s="62"/>
      <c r="D1067" s="25" t="s">
        <v>25</v>
      </c>
      <c r="E1067" s="29">
        <f>F1067+H1067+I1067+J1067</f>
        <v>2528</v>
      </c>
      <c r="F1067" s="29">
        <v>1264</v>
      </c>
      <c r="G1067" s="29"/>
      <c r="H1067" s="29">
        <v>0</v>
      </c>
      <c r="I1067" s="29">
        <v>1264</v>
      </c>
      <c r="J1067" s="29">
        <v>0</v>
      </c>
      <c r="K1067" s="68"/>
      <c r="L1067" s="15">
        <f>F1067-'[1]Сравнение'!F1066</f>
        <v>0</v>
      </c>
    </row>
    <row r="1068" spans="1:12" ht="23.25" customHeight="1">
      <c r="A1068" s="11">
        <f>B1068-'[1]Сравнение'!B1066</f>
        <v>0</v>
      </c>
      <c r="B1068" s="7" t="s">
        <v>1462</v>
      </c>
      <c r="C1068" s="62"/>
      <c r="D1068" s="25" t="s">
        <v>26</v>
      </c>
      <c r="E1068" s="29">
        <f>F1068+H1068+I1068+J1068</f>
        <v>2084</v>
      </c>
      <c r="F1068" s="29">
        <v>1042</v>
      </c>
      <c r="G1068" s="29"/>
      <c r="H1068" s="29">
        <v>0</v>
      </c>
      <c r="I1068" s="29">
        <v>1042</v>
      </c>
      <c r="J1068" s="29">
        <v>0</v>
      </c>
      <c r="K1068" s="68"/>
      <c r="L1068" s="15">
        <f>F1068-'[1]Сравнение'!F1067</f>
        <v>0</v>
      </c>
    </row>
    <row r="1069" spans="1:12" ht="15.75" customHeight="1">
      <c r="A1069" s="11">
        <f>B1069-'[1]Сравнение'!B1067</f>
        <v>0</v>
      </c>
      <c r="B1069" s="7" t="s">
        <v>1463</v>
      </c>
      <c r="C1069" s="61" t="s">
        <v>1464</v>
      </c>
      <c r="D1069" s="13" t="s">
        <v>30</v>
      </c>
      <c r="E1069" s="23">
        <f>SUM(E1070:E1073)</f>
        <v>16472</v>
      </c>
      <c r="F1069" s="23">
        <f>SUM(F1070:F1073)</f>
        <v>8236</v>
      </c>
      <c r="G1069" s="23"/>
      <c r="H1069" s="23">
        <f>SUM(H1070:H1073)</f>
        <v>0</v>
      </c>
      <c r="I1069" s="23">
        <f>SUM(I1070:I1073)</f>
        <v>8236</v>
      </c>
      <c r="J1069" s="23">
        <f>SUM(J1070:J1073)</f>
        <v>0</v>
      </c>
      <c r="K1069" s="67" t="s">
        <v>1465</v>
      </c>
      <c r="L1069" s="15">
        <f>F1069-'[1]Сравнение'!F1068</f>
        <v>0</v>
      </c>
    </row>
    <row r="1070" spans="1:12" ht="15.75" customHeight="1">
      <c r="A1070" s="11">
        <f>B1070-'[1]Сравнение'!B1068</f>
        <v>0</v>
      </c>
      <c r="B1070" s="7" t="s">
        <v>1466</v>
      </c>
      <c r="C1070" s="62"/>
      <c r="D1070" s="25" t="s">
        <v>22</v>
      </c>
      <c r="E1070" s="29">
        <f>F1070+H1070+I1070+J1070</f>
        <v>590</v>
      </c>
      <c r="F1070" s="29">
        <v>295</v>
      </c>
      <c r="G1070" s="29"/>
      <c r="H1070" s="29">
        <v>0</v>
      </c>
      <c r="I1070" s="29">
        <v>295</v>
      </c>
      <c r="J1070" s="29">
        <v>0</v>
      </c>
      <c r="K1070" s="68"/>
      <c r="L1070" s="15">
        <f>F1070-'[1]Сравнение'!F1069</f>
        <v>0</v>
      </c>
    </row>
    <row r="1071" spans="1:12" ht="15.75" customHeight="1">
      <c r="A1071" s="11">
        <f>B1071-'[1]Сравнение'!B1069</f>
        <v>0</v>
      </c>
      <c r="B1071" s="7" t="s">
        <v>1467</v>
      </c>
      <c r="C1071" s="62"/>
      <c r="D1071" s="25" t="s">
        <v>23</v>
      </c>
      <c r="E1071" s="29">
        <f>F1071+H1071+I1071+J1071</f>
        <v>7386</v>
      </c>
      <c r="F1071" s="29">
        <v>3693</v>
      </c>
      <c r="G1071" s="29"/>
      <c r="H1071" s="29">
        <v>0</v>
      </c>
      <c r="I1071" s="29">
        <v>3693</v>
      </c>
      <c r="J1071" s="29">
        <v>0</v>
      </c>
      <c r="K1071" s="68"/>
      <c r="L1071" s="15">
        <f>F1071-'[1]Сравнение'!F1070</f>
        <v>0</v>
      </c>
    </row>
    <row r="1072" spans="1:12" ht="15.75" customHeight="1">
      <c r="A1072" s="11">
        <f>B1072-'[1]Сравнение'!B1070</f>
        <v>0</v>
      </c>
      <c r="B1072" s="7" t="s">
        <v>1468</v>
      </c>
      <c r="C1072" s="62"/>
      <c r="D1072" s="25" t="s">
        <v>25</v>
      </c>
      <c r="E1072" s="29">
        <f>F1072+H1072+I1072+J1072</f>
        <v>4990</v>
      </c>
      <c r="F1072" s="29">
        <v>2495</v>
      </c>
      <c r="G1072" s="29"/>
      <c r="H1072" s="29">
        <v>0</v>
      </c>
      <c r="I1072" s="29">
        <v>2495</v>
      </c>
      <c r="J1072" s="29">
        <v>0</v>
      </c>
      <c r="K1072" s="68"/>
      <c r="L1072" s="15">
        <f>F1072-'[1]Сравнение'!F1071</f>
        <v>0</v>
      </c>
    </row>
    <row r="1073" spans="1:12" ht="15.75" customHeight="1" thickBot="1">
      <c r="A1073" s="11">
        <f>B1073-'[1]Сравнение'!B1071</f>
        <v>0</v>
      </c>
      <c r="B1073" s="30" t="s">
        <v>1469</v>
      </c>
      <c r="C1073" s="62"/>
      <c r="D1073" s="31" t="s">
        <v>26</v>
      </c>
      <c r="E1073" s="32">
        <f>F1073+H1073+I1073+J1073</f>
        <v>3506</v>
      </c>
      <c r="F1073" s="32">
        <v>1753</v>
      </c>
      <c r="G1073" s="32"/>
      <c r="H1073" s="32">
        <v>0</v>
      </c>
      <c r="I1073" s="32">
        <v>1753</v>
      </c>
      <c r="J1073" s="32">
        <v>0</v>
      </c>
      <c r="K1073" s="68"/>
      <c r="L1073" s="15">
        <f>F1073-'[1]Сравнение'!F1072</f>
        <v>0</v>
      </c>
    </row>
    <row r="1074" spans="1:12" ht="15.75" customHeight="1" thickBot="1">
      <c r="A1074" s="11">
        <f>B1074-'[1]Сравнение'!B1072</f>
        <v>0</v>
      </c>
      <c r="B1074" s="20" t="s">
        <v>1470</v>
      </c>
      <c r="C1074" s="74" t="s">
        <v>1719</v>
      </c>
      <c r="D1074" s="75"/>
      <c r="E1074" s="75"/>
      <c r="F1074" s="75"/>
      <c r="G1074" s="75"/>
      <c r="H1074" s="75"/>
      <c r="I1074" s="75"/>
      <c r="J1074" s="75"/>
      <c r="K1074" s="75"/>
      <c r="L1074" s="15">
        <f>F1074-'[1]Сравнение'!F1073</f>
        <v>0</v>
      </c>
    </row>
    <row r="1075" spans="1:12" ht="50.25" customHeight="1">
      <c r="A1075" s="11">
        <f>B1075-'[1]Сравнение'!B1073</f>
        <v>0</v>
      </c>
      <c r="B1075" s="21" t="s">
        <v>1471</v>
      </c>
      <c r="C1075" s="62" t="s">
        <v>1472</v>
      </c>
      <c r="D1075" s="45" t="s">
        <v>30</v>
      </c>
      <c r="E1075" s="23">
        <f>SUM(E1076:E1079)</f>
        <v>2748</v>
      </c>
      <c r="F1075" s="23">
        <f>SUM(F1076:F1079)</f>
        <v>194</v>
      </c>
      <c r="G1075" s="23"/>
      <c r="H1075" s="23">
        <f>SUM(H1076:H1079)</f>
        <v>0</v>
      </c>
      <c r="I1075" s="23">
        <f>SUM(I1076:I1079)</f>
        <v>2554</v>
      </c>
      <c r="J1075" s="23">
        <f>SUM(J1076:J1079)</f>
        <v>0</v>
      </c>
      <c r="K1075" s="68" t="s">
        <v>1473</v>
      </c>
      <c r="L1075" s="15">
        <f>F1075-'[1]Сравнение'!F1074</f>
        <v>0</v>
      </c>
    </row>
    <row r="1076" spans="1:12" ht="57.75" customHeight="1">
      <c r="A1076" s="11">
        <f>B1076-'[1]Сравнение'!B1074</f>
        <v>0</v>
      </c>
      <c r="B1076" s="7" t="s">
        <v>1474</v>
      </c>
      <c r="C1076" s="62"/>
      <c r="D1076" s="25" t="s">
        <v>22</v>
      </c>
      <c r="E1076" s="29">
        <f>F1076+H1076+I1076+J1076</f>
        <v>1003</v>
      </c>
      <c r="F1076" s="29">
        <v>194</v>
      </c>
      <c r="G1076" s="29"/>
      <c r="H1076" s="29">
        <v>0</v>
      </c>
      <c r="I1076" s="29">
        <v>809</v>
      </c>
      <c r="J1076" s="29">
        <v>0</v>
      </c>
      <c r="K1076" s="68"/>
      <c r="L1076" s="15">
        <f>F1076-'[1]Сравнение'!F1075</f>
        <v>0</v>
      </c>
    </row>
    <row r="1077" spans="1:12" ht="58.5" customHeight="1">
      <c r="A1077" s="11">
        <f>B1077-'[1]Сравнение'!B1075</f>
        <v>0</v>
      </c>
      <c r="B1077" s="7" t="s">
        <v>1475</v>
      </c>
      <c r="C1077" s="62"/>
      <c r="D1077" s="25" t="s">
        <v>23</v>
      </c>
      <c r="E1077" s="29">
        <f>F1077+H1077+I1077+J1077</f>
        <v>851</v>
      </c>
      <c r="F1077" s="29">
        <v>0</v>
      </c>
      <c r="G1077" s="29"/>
      <c r="H1077" s="29">
        <v>0</v>
      </c>
      <c r="I1077" s="29">
        <v>851</v>
      </c>
      <c r="J1077" s="29">
        <v>0</v>
      </c>
      <c r="K1077" s="68"/>
      <c r="L1077" s="15">
        <f>F1077-'[1]Сравнение'!F1076</f>
        <v>0</v>
      </c>
    </row>
    <row r="1078" spans="1:12" ht="50.25" customHeight="1">
      <c r="A1078" s="11">
        <f>B1078-'[1]Сравнение'!B1076</f>
        <v>0</v>
      </c>
      <c r="B1078" s="7" t="s">
        <v>1476</v>
      </c>
      <c r="C1078" s="62"/>
      <c r="D1078" s="25" t="s">
        <v>25</v>
      </c>
      <c r="E1078" s="29">
        <f>F1078+H1078+I1078+J1078</f>
        <v>894</v>
      </c>
      <c r="F1078" s="29">
        <v>0</v>
      </c>
      <c r="G1078" s="29"/>
      <c r="H1078" s="29">
        <v>0</v>
      </c>
      <c r="I1078" s="29">
        <v>894</v>
      </c>
      <c r="J1078" s="29">
        <v>0</v>
      </c>
      <c r="K1078" s="68"/>
      <c r="L1078" s="15">
        <f>F1078-'[1]Сравнение'!F1077</f>
        <v>0</v>
      </c>
    </row>
    <row r="1079" spans="1:12" ht="30.75" customHeight="1">
      <c r="A1079" s="11">
        <f>B1079-'[1]Сравнение'!B1077</f>
        <v>0</v>
      </c>
      <c r="B1079" s="7" t="s">
        <v>1477</v>
      </c>
      <c r="C1079" s="62"/>
      <c r="D1079" s="25" t="s">
        <v>26</v>
      </c>
      <c r="E1079" s="29">
        <f>F1079+H1079+I1079+J1079</f>
        <v>0</v>
      </c>
      <c r="F1079" s="29">
        <v>0</v>
      </c>
      <c r="G1079" s="29"/>
      <c r="H1079" s="29">
        <v>0</v>
      </c>
      <c r="I1079" s="29">
        <v>0</v>
      </c>
      <c r="J1079" s="29">
        <v>0</v>
      </c>
      <c r="K1079" s="68"/>
      <c r="L1079" s="15">
        <f>F1079-'[1]Сравнение'!F1078</f>
        <v>0</v>
      </c>
    </row>
    <row r="1080" spans="1:12" ht="15.75" customHeight="1">
      <c r="A1080" s="11">
        <f>B1080-'[1]Сравнение'!B1078</f>
        <v>0</v>
      </c>
      <c r="B1080" s="7" t="s">
        <v>1478</v>
      </c>
      <c r="C1080" s="61" t="s">
        <v>1479</v>
      </c>
      <c r="D1080" s="44" t="s">
        <v>30</v>
      </c>
      <c r="E1080" s="23">
        <f>SUM(E1081:E1084)</f>
        <v>26000</v>
      </c>
      <c r="F1080" s="23">
        <f>SUM(F1081:F1084)</f>
        <v>11000</v>
      </c>
      <c r="G1080" s="23"/>
      <c r="H1080" s="23">
        <f>SUM(H1081:H1084)</f>
        <v>0</v>
      </c>
      <c r="I1080" s="23">
        <f>SUM(I1081:I1084)</f>
        <v>15000</v>
      </c>
      <c r="J1080" s="23">
        <f>SUM(J1081:J1084)</f>
        <v>0</v>
      </c>
      <c r="K1080" s="67" t="s">
        <v>1480</v>
      </c>
      <c r="L1080" s="15">
        <f>F1080-'[1]Сравнение'!F1079</f>
        <v>0</v>
      </c>
    </row>
    <row r="1081" spans="1:12" ht="15.75" customHeight="1">
      <c r="A1081" s="11">
        <f>B1081-'[1]Сравнение'!B1079</f>
        <v>0</v>
      </c>
      <c r="B1081" s="7" t="s">
        <v>1481</v>
      </c>
      <c r="C1081" s="62"/>
      <c r="D1081" s="25" t="s">
        <v>22</v>
      </c>
      <c r="E1081" s="29">
        <f>F1081+H1081+I1081+J1081</f>
        <v>0</v>
      </c>
      <c r="F1081" s="29">
        <v>0</v>
      </c>
      <c r="G1081" s="29"/>
      <c r="H1081" s="29">
        <v>0</v>
      </c>
      <c r="I1081" s="29">
        <v>0</v>
      </c>
      <c r="J1081" s="29">
        <v>0</v>
      </c>
      <c r="K1081" s="68"/>
      <c r="L1081" s="15">
        <f>F1081-'[1]Сравнение'!F1080</f>
        <v>0</v>
      </c>
    </row>
    <row r="1082" spans="1:12" ht="15.75" customHeight="1">
      <c r="A1082" s="11">
        <f>B1082-'[1]Сравнение'!B1080</f>
        <v>0</v>
      </c>
      <c r="B1082" s="7" t="s">
        <v>1482</v>
      </c>
      <c r="C1082" s="62"/>
      <c r="D1082" s="25" t="s">
        <v>23</v>
      </c>
      <c r="E1082" s="29">
        <f>F1082+H1082+I1082+J1082</f>
        <v>10000</v>
      </c>
      <c r="F1082" s="29">
        <v>5000</v>
      </c>
      <c r="G1082" s="29"/>
      <c r="H1082" s="29">
        <v>0</v>
      </c>
      <c r="I1082" s="29">
        <v>5000</v>
      </c>
      <c r="J1082" s="29">
        <v>0</v>
      </c>
      <c r="K1082" s="68"/>
      <c r="L1082" s="15">
        <f>F1082-'[1]Сравнение'!F1081</f>
        <v>0</v>
      </c>
    </row>
    <row r="1083" spans="1:12" ht="15.75" customHeight="1">
      <c r="A1083" s="11">
        <f>B1083-'[1]Сравнение'!B1081</f>
        <v>0</v>
      </c>
      <c r="B1083" s="7" t="s">
        <v>1483</v>
      </c>
      <c r="C1083" s="62"/>
      <c r="D1083" s="25" t="s">
        <v>25</v>
      </c>
      <c r="E1083" s="29">
        <f>F1083+H1083+I1083+J1083</f>
        <v>6000</v>
      </c>
      <c r="F1083" s="29">
        <v>2000</v>
      </c>
      <c r="G1083" s="29"/>
      <c r="H1083" s="29">
        <v>0</v>
      </c>
      <c r="I1083" s="29">
        <v>4000</v>
      </c>
      <c r="J1083" s="29">
        <v>0</v>
      </c>
      <c r="K1083" s="68"/>
      <c r="L1083" s="15">
        <f>F1083-'[1]Сравнение'!F1082</f>
        <v>0</v>
      </c>
    </row>
    <row r="1084" spans="1:12" ht="15.75" customHeight="1">
      <c r="A1084" s="11">
        <f>B1084-'[1]Сравнение'!B1082</f>
        <v>0</v>
      </c>
      <c r="B1084" s="7" t="s">
        <v>1484</v>
      </c>
      <c r="C1084" s="62"/>
      <c r="D1084" s="25" t="s">
        <v>26</v>
      </c>
      <c r="E1084" s="29">
        <f>F1084+H1084+I1084+J1084</f>
        <v>10000</v>
      </c>
      <c r="F1084" s="29">
        <v>4000</v>
      </c>
      <c r="G1084" s="29"/>
      <c r="H1084" s="29">
        <v>0</v>
      </c>
      <c r="I1084" s="29">
        <v>6000</v>
      </c>
      <c r="J1084" s="29">
        <v>0</v>
      </c>
      <c r="K1084" s="68"/>
      <c r="L1084" s="15">
        <f>F1084-'[1]Сравнение'!F1083</f>
        <v>0</v>
      </c>
    </row>
    <row r="1085" spans="1:12" ht="15.75" customHeight="1">
      <c r="A1085" s="11">
        <f>B1085-'[1]Сравнение'!B1083</f>
        <v>0</v>
      </c>
      <c r="B1085" s="7" t="s">
        <v>1485</v>
      </c>
      <c r="C1085" s="61" t="s">
        <v>1486</v>
      </c>
      <c r="D1085" s="44" t="s">
        <v>30</v>
      </c>
      <c r="E1085" s="23">
        <f>SUM(E1086:E1089)</f>
        <v>1426</v>
      </c>
      <c r="F1085" s="23">
        <f>SUM(F1086:F1089)</f>
        <v>726</v>
      </c>
      <c r="G1085" s="23"/>
      <c r="H1085" s="23">
        <f>SUM(H1086:H1089)</f>
        <v>0</v>
      </c>
      <c r="I1085" s="23">
        <f>SUM(I1086:I1089)</f>
        <v>700</v>
      </c>
      <c r="J1085" s="23">
        <f>SUM(J1086:J1089)</f>
        <v>0</v>
      </c>
      <c r="K1085" s="67" t="s">
        <v>1487</v>
      </c>
      <c r="L1085" s="15">
        <f>F1085-'[1]Сравнение'!F1084</f>
        <v>0</v>
      </c>
    </row>
    <row r="1086" spans="1:12" ht="15.75" customHeight="1">
      <c r="A1086" s="11">
        <f>B1086-'[1]Сравнение'!B1084</f>
        <v>0</v>
      </c>
      <c r="B1086" s="7" t="s">
        <v>1488</v>
      </c>
      <c r="C1086" s="62"/>
      <c r="D1086" s="25" t="s">
        <v>22</v>
      </c>
      <c r="E1086" s="29">
        <f>F1086+H1086+I1086+J1086</f>
        <v>0</v>
      </c>
      <c r="F1086" s="29">
        <v>0</v>
      </c>
      <c r="G1086" s="29"/>
      <c r="H1086" s="29">
        <v>0</v>
      </c>
      <c r="I1086" s="29">
        <v>0</v>
      </c>
      <c r="J1086" s="29">
        <v>0</v>
      </c>
      <c r="K1086" s="68"/>
      <c r="L1086" s="15">
        <f>F1086-'[1]Сравнение'!F1085</f>
        <v>0</v>
      </c>
    </row>
    <row r="1087" spans="1:12" ht="15.75" customHeight="1">
      <c r="A1087" s="11">
        <f>B1087-'[1]Сравнение'!B1085</f>
        <v>0</v>
      </c>
      <c r="B1087" s="7" t="s">
        <v>1489</v>
      </c>
      <c r="C1087" s="62"/>
      <c r="D1087" s="25" t="s">
        <v>23</v>
      </c>
      <c r="E1087" s="29">
        <f>F1087+H1087+I1087+J1087</f>
        <v>703</v>
      </c>
      <c r="F1087" s="29">
        <v>353</v>
      </c>
      <c r="G1087" s="29"/>
      <c r="H1087" s="29">
        <v>0</v>
      </c>
      <c r="I1087" s="29">
        <v>350</v>
      </c>
      <c r="J1087" s="29">
        <v>0</v>
      </c>
      <c r="K1087" s="68"/>
      <c r="L1087" s="15">
        <f>F1087-'[1]Сравнение'!F1086</f>
        <v>0</v>
      </c>
    </row>
    <row r="1088" spans="1:12" ht="15.75">
      <c r="A1088" s="11">
        <f>B1088-'[1]Сравнение'!B1086</f>
        <v>0</v>
      </c>
      <c r="B1088" s="7" t="s">
        <v>1490</v>
      </c>
      <c r="C1088" s="62"/>
      <c r="D1088" s="25" t="s">
        <v>25</v>
      </c>
      <c r="E1088" s="29">
        <f>F1088+H1088+I1088+J1088</f>
        <v>723</v>
      </c>
      <c r="F1088" s="29">
        <v>373</v>
      </c>
      <c r="G1088" s="29"/>
      <c r="H1088" s="29">
        <v>0</v>
      </c>
      <c r="I1088" s="29">
        <v>350</v>
      </c>
      <c r="J1088" s="29">
        <v>0</v>
      </c>
      <c r="K1088" s="68"/>
      <c r="L1088" s="15">
        <f>F1088-'[1]Сравнение'!F1087</f>
        <v>0</v>
      </c>
    </row>
    <row r="1089" spans="1:12" ht="15.75" customHeight="1" thickBot="1">
      <c r="A1089" s="11">
        <f>B1089-'[1]Сравнение'!B1087</f>
        <v>0</v>
      </c>
      <c r="B1089" s="30" t="s">
        <v>1491</v>
      </c>
      <c r="C1089" s="62"/>
      <c r="D1089" s="31" t="s">
        <v>26</v>
      </c>
      <c r="E1089" s="32">
        <f>F1089+H1089+I1089+J1089</f>
        <v>0</v>
      </c>
      <c r="F1089" s="32">
        <v>0</v>
      </c>
      <c r="G1089" s="32"/>
      <c r="H1089" s="32">
        <v>0</v>
      </c>
      <c r="I1089" s="32">
        <v>0</v>
      </c>
      <c r="J1089" s="32">
        <v>0</v>
      </c>
      <c r="K1089" s="68"/>
      <c r="L1089" s="15">
        <f>F1089-'[1]Сравнение'!F1088</f>
        <v>0</v>
      </c>
    </row>
    <row r="1090" spans="1:12" ht="15.75" customHeight="1" thickBot="1">
      <c r="A1090" s="11">
        <f>B1090-'[1]Сравнение'!B1088</f>
        <v>0</v>
      </c>
      <c r="B1090" s="43" t="s">
        <v>1492</v>
      </c>
      <c r="C1090" s="83" t="s">
        <v>1493</v>
      </c>
      <c r="D1090" s="84"/>
      <c r="E1090" s="84"/>
      <c r="F1090" s="84"/>
      <c r="G1090" s="84"/>
      <c r="H1090" s="84"/>
      <c r="I1090" s="84"/>
      <c r="J1090" s="84"/>
      <c r="K1090" s="84"/>
      <c r="L1090" s="15">
        <f>F1090-'[1]Сравнение'!F1089</f>
        <v>0</v>
      </c>
    </row>
    <row r="1091" spans="1:12" ht="15.75" customHeight="1">
      <c r="A1091" s="11">
        <f>B1091-'[1]Сравнение'!B1089</f>
        <v>0</v>
      </c>
      <c r="B1091" s="21" t="s">
        <v>1494</v>
      </c>
      <c r="C1091" s="62" t="s">
        <v>1495</v>
      </c>
      <c r="D1091" s="22" t="s">
        <v>30</v>
      </c>
      <c r="E1091" s="23">
        <f>SUM(E1092:E1095)</f>
        <v>42176</v>
      </c>
      <c r="F1091" s="23">
        <f>SUM(F1092:F1095)</f>
        <v>34728</v>
      </c>
      <c r="G1091" s="23"/>
      <c r="H1091" s="23">
        <f>SUM(H1092:H1095)</f>
        <v>0</v>
      </c>
      <c r="I1091" s="23">
        <f>SUM(I1092:I1095)</f>
        <v>7448</v>
      </c>
      <c r="J1091" s="23">
        <f>SUM(J1092:J1095)</f>
        <v>0</v>
      </c>
      <c r="K1091" s="68" t="s">
        <v>1496</v>
      </c>
      <c r="L1091" s="15"/>
    </row>
    <row r="1092" spans="1:12" ht="15.75" customHeight="1">
      <c r="A1092" s="11">
        <f>B1092-'[1]Сравнение'!B1090</f>
        <v>0</v>
      </c>
      <c r="B1092" s="7" t="s">
        <v>1497</v>
      </c>
      <c r="C1092" s="62"/>
      <c r="D1092" s="25" t="s">
        <v>22</v>
      </c>
      <c r="E1092" s="29">
        <f>F1092+H1092+I1092+J1092</f>
        <v>4639</v>
      </c>
      <c r="F1092" s="29">
        <v>2736</v>
      </c>
      <c r="G1092" s="29"/>
      <c r="H1092" s="29">
        <v>0</v>
      </c>
      <c r="I1092" s="29">
        <v>1903</v>
      </c>
      <c r="J1092" s="29">
        <v>0</v>
      </c>
      <c r="K1092" s="68"/>
      <c r="L1092" s="15"/>
    </row>
    <row r="1093" spans="1:12" ht="15.75" customHeight="1">
      <c r="A1093" s="11">
        <f>B1093-'[1]Сравнение'!B1091</f>
        <v>0</v>
      </c>
      <c r="B1093" s="7" t="s">
        <v>1498</v>
      </c>
      <c r="C1093" s="62"/>
      <c r="D1093" s="25" t="s">
        <v>23</v>
      </c>
      <c r="E1093" s="29">
        <f>F1093+H1093+I1093+J1093</f>
        <v>12287</v>
      </c>
      <c r="F1093" s="29">
        <v>10472</v>
      </c>
      <c r="G1093" s="29"/>
      <c r="H1093" s="29">
        <v>0</v>
      </c>
      <c r="I1093" s="29">
        <v>1815</v>
      </c>
      <c r="J1093" s="29">
        <v>0</v>
      </c>
      <c r="K1093" s="68"/>
      <c r="L1093" s="15"/>
    </row>
    <row r="1094" spans="1:12" ht="15.75" customHeight="1">
      <c r="A1094" s="11">
        <f>B1094-'[1]Сравнение'!B1092</f>
        <v>0</v>
      </c>
      <c r="B1094" s="7" t="s">
        <v>1499</v>
      </c>
      <c r="C1094" s="62"/>
      <c r="D1094" s="25" t="s">
        <v>25</v>
      </c>
      <c r="E1094" s="29">
        <f>F1094+H1094+I1094+J1094</f>
        <v>12388</v>
      </c>
      <c r="F1094" s="29">
        <v>10558</v>
      </c>
      <c r="G1094" s="29"/>
      <c r="H1094" s="29">
        <v>0</v>
      </c>
      <c r="I1094" s="29">
        <v>1830</v>
      </c>
      <c r="J1094" s="29">
        <v>0</v>
      </c>
      <c r="K1094" s="68"/>
      <c r="L1094" s="15"/>
    </row>
    <row r="1095" spans="1:12" ht="15.75" customHeight="1">
      <c r="A1095" s="11">
        <f>B1095-'[1]Сравнение'!B1093</f>
        <v>0</v>
      </c>
      <c r="B1095" s="7" t="s">
        <v>1500</v>
      </c>
      <c r="C1095" s="62"/>
      <c r="D1095" s="25" t="s">
        <v>26</v>
      </c>
      <c r="E1095" s="29">
        <f>F1095+H1095+I1095+J1095</f>
        <v>12862</v>
      </c>
      <c r="F1095" s="29">
        <v>10962</v>
      </c>
      <c r="G1095" s="29"/>
      <c r="H1095" s="29">
        <v>0</v>
      </c>
      <c r="I1095" s="29">
        <v>1900</v>
      </c>
      <c r="J1095" s="29">
        <v>0</v>
      </c>
      <c r="K1095" s="68"/>
      <c r="L1095" s="15"/>
    </row>
    <row r="1096" spans="1:12" ht="15.75" customHeight="1">
      <c r="A1096" s="11">
        <f>B1096-'[1]Сравнение'!B1094</f>
        <v>0</v>
      </c>
      <c r="B1096" s="7" t="s">
        <v>1501</v>
      </c>
      <c r="C1096" s="61" t="s">
        <v>1502</v>
      </c>
      <c r="D1096" s="13" t="s">
        <v>30</v>
      </c>
      <c r="E1096" s="23">
        <f>SUM(E1097:E1100)</f>
        <v>5280</v>
      </c>
      <c r="F1096" s="23">
        <f>SUM(F1097:F1100)</f>
        <v>4367</v>
      </c>
      <c r="G1096" s="23"/>
      <c r="H1096" s="23">
        <f>SUM(H1097:H1100)</f>
        <v>0</v>
      </c>
      <c r="I1096" s="23">
        <f>SUM(I1097:I1100)</f>
        <v>913</v>
      </c>
      <c r="J1096" s="23">
        <f>SUM(J1097:J1100)</f>
        <v>0</v>
      </c>
      <c r="K1096" s="67" t="s">
        <v>1503</v>
      </c>
      <c r="L1096" s="15"/>
    </row>
    <row r="1097" spans="1:12" ht="15.75" customHeight="1">
      <c r="A1097" s="11">
        <f>B1097-'[1]Сравнение'!B1095</f>
        <v>0</v>
      </c>
      <c r="B1097" s="7" t="s">
        <v>1504</v>
      </c>
      <c r="C1097" s="62"/>
      <c r="D1097" s="25" t="s">
        <v>22</v>
      </c>
      <c r="E1097" s="29">
        <f>F1097+H1097+I1097+J1097</f>
        <v>534</v>
      </c>
      <c r="F1097" s="29">
        <v>322</v>
      </c>
      <c r="G1097" s="29"/>
      <c r="H1097" s="29">
        <v>0</v>
      </c>
      <c r="I1097" s="29">
        <v>212</v>
      </c>
      <c r="J1097" s="29">
        <v>0</v>
      </c>
      <c r="K1097" s="68"/>
      <c r="L1097" s="15"/>
    </row>
    <row r="1098" spans="1:12" ht="15.75" customHeight="1">
      <c r="A1098" s="11">
        <f>B1098-'[1]Сравнение'!B1096</f>
        <v>0</v>
      </c>
      <c r="B1098" s="7" t="s">
        <v>1505</v>
      </c>
      <c r="C1098" s="62"/>
      <c r="D1098" s="25" t="s">
        <v>23</v>
      </c>
      <c r="E1098" s="29">
        <f>F1098+H1098+I1098+J1098</f>
        <v>1516</v>
      </c>
      <c r="F1098" s="29">
        <v>1292</v>
      </c>
      <c r="G1098" s="29"/>
      <c r="H1098" s="29">
        <v>0</v>
      </c>
      <c r="I1098" s="29">
        <v>224</v>
      </c>
      <c r="J1098" s="29">
        <v>0</v>
      </c>
      <c r="K1098" s="68"/>
      <c r="L1098" s="15"/>
    </row>
    <row r="1099" spans="1:12" ht="24.75" customHeight="1">
      <c r="A1099" s="11">
        <f>B1099-'[1]Сравнение'!B1097</f>
        <v>0</v>
      </c>
      <c r="B1099" s="7" t="s">
        <v>1506</v>
      </c>
      <c r="C1099" s="62"/>
      <c r="D1099" s="25" t="s">
        <v>25</v>
      </c>
      <c r="E1099" s="29">
        <f>F1099+H1099+I1099+J1099</f>
        <v>1605</v>
      </c>
      <c r="F1099" s="29">
        <v>1368</v>
      </c>
      <c r="G1099" s="29"/>
      <c r="H1099" s="29">
        <v>0</v>
      </c>
      <c r="I1099" s="29">
        <v>237</v>
      </c>
      <c r="J1099" s="29">
        <v>0</v>
      </c>
      <c r="K1099" s="68"/>
      <c r="L1099" s="15"/>
    </row>
    <row r="1100" spans="1:12" ht="32.25" customHeight="1">
      <c r="A1100" s="11">
        <f>B1100-'[1]Сравнение'!B1098</f>
        <v>0</v>
      </c>
      <c r="B1100" s="7" t="s">
        <v>1507</v>
      </c>
      <c r="C1100" s="62"/>
      <c r="D1100" s="25" t="s">
        <v>26</v>
      </c>
      <c r="E1100" s="29">
        <f>F1100+H1100+I1100+J1100</f>
        <v>1625</v>
      </c>
      <c r="F1100" s="29">
        <v>1385</v>
      </c>
      <c r="G1100" s="29"/>
      <c r="H1100" s="29">
        <v>0</v>
      </c>
      <c r="I1100" s="29">
        <v>240</v>
      </c>
      <c r="J1100" s="29">
        <v>0</v>
      </c>
      <c r="K1100" s="68"/>
      <c r="L1100" s="15"/>
    </row>
    <row r="1101" spans="1:12" ht="15.75" customHeight="1">
      <c r="A1101" s="11">
        <f>B1101-'[1]Сравнение'!B1099</f>
        <v>0</v>
      </c>
      <c r="B1101" s="7" t="s">
        <v>1508</v>
      </c>
      <c r="C1101" s="80" t="s">
        <v>1509</v>
      </c>
      <c r="D1101" s="13" t="s">
        <v>30</v>
      </c>
      <c r="E1101" s="23">
        <f>SUM(E1102:E1105)</f>
        <v>10179.5</v>
      </c>
      <c r="F1101" s="23">
        <f>SUM(F1102:F1105)</f>
        <v>8394.5</v>
      </c>
      <c r="G1101" s="23"/>
      <c r="H1101" s="23">
        <f>SUM(H1102:H1105)</f>
        <v>0</v>
      </c>
      <c r="I1101" s="23">
        <f>SUM(I1102:I1105)</f>
        <v>1785</v>
      </c>
      <c r="J1101" s="23">
        <f>SUM(J1102:J1105)</f>
        <v>0</v>
      </c>
      <c r="K1101" s="81" t="s">
        <v>1510</v>
      </c>
      <c r="L1101" s="15"/>
    </row>
    <row r="1102" spans="1:12" ht="15.75" customHeight="1">
      <c r="A1102" s="11">
        <f>B1102-'[1]Сравнение'!B1100</f>
        <v>0</v>
      </c>
      <c r="B1102" s="7" t="s">
        <v>1511</v>
      </c>
      <c r="C1102" s="80"/>
      <c r="D1102" s="25" t="s">
        <v>22</v>
      </c>
      <c r="E1102" s="29">
        <f>F1102+H1102+I1102+J1102</f>
        <v>330</v>
      </c>
      <c r="F1102" s="29">
        <v>0</v>
      </c>
      <c r="G1102" s="29"/>
      <c r="H1102" s="29">
        <v>0</v>
      </c>
      <c r="I1102" s="29">
        <v>330</v>
      </c>
      <c r="J1102" s="29">
        <v>0</v>
      </c>
      <c r="K1102" s="81"/>
      <c r="L1102" s="15"/>
    </row>
    <row r="1103" spans="1:12" ht="15.75" customHeight="1">
      <c r="A1103" s="11">
        <f>B1103-'[1]Сравнение'!B1101</f>
        <v>0</v>
      </c>
      <c r="B1103" s="7" t="s">
        <v>1512</v>
      </c>
      <c r="C1103" s="80"/>
      <c r="D1103" s="25" t="s">
        <v>23</v>
      </c>
      <c r="E1103" s="29">
        <f>F1103+H1103+I1103+J1103</f>
        <v>2843</v>
      </c>
      <c r="F1103" s="29">
        <v>2423</v>
      </c>
      <c r="G1103" s="29"/>
      <c r="H1103" s="29">
        <v>0</v>
      </c>
      <c r="I1103" s="29">
        <v>420</v>
      </c>
      <c r="J1103" s="29">
        <v>0</v>
      </c>
      <c r="K1103" s="81"/>
      <c r="L1103" s="15"/>
    </row>
    <row r="1104" spans="1:12" ht="27.75" customHeight="1">
      <c r="A1104" s="11">
        <f>B1104-'[1]Сравнение'!B1102</f>
        <v>0</v>
      </c>
      <c r="B1104" s="7" t="s">
        <v>1513</v>
      </c>
      <c r="C1104" s="80"/>
      <c r="D1104" s="25" t="s">
        <v>25</v>
      </c>
      <c r="E1104" s="29">
        <f>F1104+H1104+I1104+J1104</f>
        <v>3486.5</v>
      </c>
      <c r="F1104" s="29">
        <v>2971.5</v>
      </c>
      <c r="G1104" s="29"/>
      <c r="H1104" s="29">
        <v>0</v>
      </c>
      <c r="I1104" s="29">
        <v>515</v>
      </c>
      <c r="J1104" s="29">
        <v>0</v>
      </c>
      <c r="K1104" s="81"/>
      <c r="L1104" s="15"/>
    </row>
    <row r="1105" spans="1:12" ht="29.25" customHeight="1" thickBot="1">
      <c r="A1105" s="11">
        <f>B1105-'[1]Сравнение'!B1103</f>
        <v>0</v>
      </c>
      <c r="B1105" s="30" t="s">
        <v>1514</v>
      </c>
      <c r="C1105" s="61"/>
      <c r="D1105" s="31" t="s">
        <v>26</v>
      </c>
      <c r="E1105" s="32">
        <f>F1105+H1105+I1105+J1105</f>
        <v>3520</v>
      </c>
      <c r="F1105" s="32">
        <v>3000</v>
      </c>
      <c r="G1105" s="32"/>
      <c r="H1105" s="32">
        <v>0</v>
      </c>
      <c r="I1105" s="32">
        <v>520</v>
      </c>
      <c r="J1105" s="32">
        <v>0</v>
      </c>
      <c r="K1105" s="67"/>
      <c r="L1105" s="15"/>
    </row>
    <row r="1106" spans="1:12" ht="15.75" customHeight="1" thickBot="1">
      <c r="A1106" s="11">
        <f>B1106-'[1]Сравнение'!B1104</f>
        <v>0</v>
      </c>
      <c r="B1106" s="43" t="s">
        <v>1515</v>
      </c>
      <c r="C1106" s="83" t="s">
        <v>1718</v>
      </c>
      <c r="D1106" s="84"/>
      <c r="E1106" s="84"/>
      <c r="F1106" s="84"/>
      <c r="G1106" s="84"/>
      <c r="H1106" s="84"/>
      <c r="I1106" s="84"/>
      <c r="J1106" s="84"/>
      <c r="K1106" s="86"/>
      <c r="L1106" s="15">
        <f>F1106-'[1]Сравнение'!F1105</f>
        <v>0</v>
      </c>
    </row>
    <row r="1107" spans="1:12" ht="15.75" customHeight="1">
      <c r="A1107" s="11">
        <f>B1107-'[1]Сравнение'!B1105</f>
        <v>0</v>
      </c>
      <c r="B1107" s="21" t="s">
        <v>1516</v>
      </c>
      <c r="C1107" s="62" t="s">
        <v>1517</v>
      </c>
      <c r="D1107" s="46" t="s">
        <v>30</v>
      </c>
      <c r="E1107" s="23">
        <f>SUM(E1108:E1111)</f>
        <v>4982</v>
      </c>
      <c r="F1107" s="23">
        <f>SUM(F1108:F1111)</f>
        <v>377</v>
      </c>
      <c r="G1107" s="23"/>
      <c r="H1107" s="23">
        <f>SUM(H1108:H1111)</f>
        <v>0</v>
      </c>
      <c r="I1107" s="23">
        <f>SUM(I1108:I1111)</f>
        <v>4605</v>
      </c>
      <c r="J1107" s="23">
        <f>SUM(J1108:J1111)</f>
        <v>0</v>
      </c>
      <c r="K1107" s="68" t="s">
        <v>1518</v>
      </c>
      <c r="L1107" s="15">
        <f>F1107-'[1]Сравнение'!F1106</f>
        <v>0</v>
      </c>
    </row>
    <row r="1108" spans="1:12" ht="15.75" customHeight="1">
      <c r="A1108" s="11">
        <f>B1108-'[1]Сравнение'!B1106</f>
        <v>0</v>
      </c>
      <c r="B1108" s="7" t="s">
        <v>1519</v>
      </c>
      <c r="C1108" s="62"/>
      <c r="D1108" s="47" t="s">
        <v>22</v>
      </c>
      <c r="E1108" s="29">
        <f>SUM(F1108:J1108)</f>
        <v>293</v>
      </c>
      <c r="F1108" s="29">
        <v>188</v>
      </c>
      <c r="G1108" s="29"/>
      <c r="H1108" s="29">
        <v>0</v>
      </c>
      <c r="I1108" s="29">
        <v>105</v>
      </c>
      <c r="J1108" s="29">
        <v>0</v>
      </c>
      <c r="K1108" s="68"/>
      <c r="L1108" s="15">
        <f>F1108-'[1]Сравнение'!F1107</f>
        <v>0</v>
      </c>
    </row>
    <row r="1109" spans="1:12" ht="15.75" customHeight="1">
      <c r="A1109" s="11">
        <f>B1109-'[1]Сравнение'!B1107</f>
        <v>0</v>
      </c>
      <c r="B1109" s="7" t="s">
        <v>1520</v>
      </c>
      <c r="C1109" s="62"/>
      <c r="D1109" s="47" t="s">
        <v>23</v>
      </c>
      <c r="E1109" s="29">
        <f>SUM(F1109:J1109)</f>
        <v>1563</v>
      </c>
      <c r="F1109" s="29">
        <v>63</v>
      </c>
      <c r="G1109" s="29"/>
      <c r="H1109" s="29">
        <v>0</v>
      </c>
      <c r="I1109" s="29">
        <v>1500</v>
      </c>
      <c r="J1109" s="29">
        <v>0</v>
      </c>
      <c r="K1109" s="68"/>
      <c r="L1109" s="15">
        <f>F1109-'[1]Сравнение'!F1108</f>
        <v>0</v>
      </c>
    </row>
    <row r="1110" spans="1:12" ht="15.75" customHeight="1">
      <c r="A1110" s="11">
        <f>B1110-'[1]Сравнение'!B1108</f>
        <v>0</v>
      </c>
      <c r="B1110" s="7" t="s">
        <v>1521</v>
      </c>
      <c r="C1110" s="62"/>
      <c r="D1110" s="47" t="s">
        <v>25</v>
      </c>
      <c r="E1110" s="55">
        <f>SUM(F1110:J1110)</f>
        <v>1563</v>
      </c>
      <c r="F1110" s="29">
        <v>63</v>
      </c>
      <c r="G1110" s="29"/>
      <c r="H1110" s="29">
        <v>0</v>
      </c>
      <c r="I1110" s="29">
        <v>1500</v>
      </c>
      <c r="J1110" s="29">
        <v>0</v>
      </c>
      <c r="K1110" s="68"/>
      <c r="L1110" s="15">
        <f>F1110-'[1]Сравнение'!F1109</f>
        <v>0</v>
      </c>
    </row>
    <row r="1111" spans="1:12" ht="15.75" customHeight="1">
      <c r="A1111" s="11">
        <f>B1111-'[1]Сравнение'!B1109</f>
        <v>0</v>
      </c>
      <c r="B1111" s="7" t="s">
        <v>1522</v>
      </c>
      <c r="C1111" s="62"/>
      <c r="D1111" s="47" t="s">
        <v>26</v>
      </c>
      <c r="E1111" s="29">
        <f>SUM(F1111:J1111)</f>
        <v>1563</v>
      </c>
      <c r="F1111" s="29">
        <v>63</v>
      </c>
      <c r="G1111" s="29"/>
      <c r="H1111" s="29">
        <v>0</v>
      </c>
      <c r="I1111" s="29">
        <v>1500</v>
      </c>
      <c r="J1111" s="29">
        <v>0</v>
      </c>
      <c r="K1111" s="68"/>
      <c r="L1111" s="15">
        <f>F1111-'[1]Сравнение'!F1110</f>
        <v>0</v>
      </c>
    </row>
    <row r="1112" spans="1:12" ht="15.75" customHeight="1">
      <c r="A1112" s="11">
        <f>B1112-'[1]Сравнение'!B1110</f>
        <v>0</v>
      </c>
      <c r="B1112" s="7" t="s">
        <v>1523</v>
      </c>
      <c r="C1112" s="61" t="s">
        <v>1524</v>
      </c>
      <c r="D1112" s="13" t="s">
        <v>30</v>
      </c>
      <c r="E1112" s="23">
        <f>SUM(E1113:E1116)</f>
        <v>56461</v>
      </c>
      <c r="F1112" s="23">
        <f>SUM(F1113:F1116)</f>
        <v>39521</v>
      </c>
      <c r="G1112" s="23"/>
      <c r="H1112" s="23">
        <f>SUM(H1113:H1116)</f>
        <v>0</v>
      </c>
      <c r="I1112" s="23">
        <f>SUM(I1113:I1116)</f>
        <v>16940</v>
      </c>
      <c r="J1112" s="23">
        <f>SUM(J1113:J1116)</f>
        <v>0</v>
      </c>
      <c r="K1112" s="67" t="s">
        <v>1525</v>
      </c>
      <c r="L1112" s="15">
        <f>F1112-'[1]Сравнение'!F1111</f>
        <v>0</v>
      </c>
    </row>
    <row r="1113" spans="1:12" ht="15.75" customHeight="1">
      <c r="A1113" s="11">
        <f>B1113-'[1]Сравнение'!B1111</f>
        <v>0</v>
      </c>
      <c r="B1113" s="7" t="s">
        <v>1526</v>
      </c>
      <c r="C1113" s="62"/>
      <c r="D1113" s="25" t="s">
        <v>22</v>
      </c>
      <c r="E1113" s="29">
        <f>F1113+H1113+I1113+J1113</f>
        <v>0</v>
      </c>
      <c r="F1113" s="29">
        <v>0</v>
      </c>
      <c r="G1113" s="29"/>
      <c r="H1113" s="29">
        <v>0</v>
      </c>
      <c r="I1113" s="29">
        <v>0</v>
      </c>
      <c r="J1113" s="29">
        <v>0</v>
      </c>
      <c r="K1113" s="68"/>
      <c r="L1113" s="15">
        <f>F1113-'[1]Сравнение'!F1112</f>
        <v>0</v>
      </c>
    </row>
    <row r="1114" spans="1:12" ht="15.75" customHeight="1">
      <c r="A1114" s="11">
        <f>B1114-'[1]Сравнение'!B1112</f>
        <v>0</v>
      </c>
      <c r="B1114" s="7" t="s">
        <v>1527</v>
      </c>
      <c r="C1114" s="62"/>
      <c r="D1114" s="25" t="s">
        <v>23</v>
      </c>
      <c r="E1114" s="29">
        <f>F1114+H1114+I1114+J1114</f>
        <v>56461</v>
      </c>
      <c r="F1114" s="29">
        <v>39521</v>
      </c>
      <c r="G1114" s="29"/>
      <c r="H1114" s="29">
        <v>0</v>
      </c>
      <c r="I1114" s="29">
        <v>16940</v>
      </c>
      <c r="J1114" s="29">
        <v>0</v>
      </c>
      <c r="K1114" s="68"/>
      <c r="L1114" s="15">
        <f>F1114-'[1]Сравнение'!F1113</f>
        <v>0</v>
      </c>
    </row>
    <row r="1115" spans="1:12" ht="15.75" customHeight="1">
      <c r="A1115" s="11">
        <f>B1115-'[1]Сравнение'!B1113</f>
        <v>0</v>
      </c>
      <c r="B1115" s="7" t="s">
        <v>1528</v>
      </c>
      <c r="C1115" s="62"/>
      <c r="D1115" s="25" t="s">
        <v>25</v>
      </c>
      <c r="E1115" s="29">
        <f>F1115+H1115+I1115+J1115</f>
        <v>0</v>
      </c>
      <c r="F1115" s="29">
        <v>0</v>
      </c>
      <c r="G1115" s="29"/>
      <c r="H1115" s="29">
        <v>0</v>
      </c>
      <c r="I1115" s="29">
        <v>0</v>
      </c>
      <c r="J1115" s="29">
        <v>0</v>
      </c>
      <c r="K1115" s="68"/>
      <c r="L1115" s="15">
        <f>F1115-'[1]Сравнение'!F1114</f>
        <v>0</v>
      </c>
    </row>
    <row r="1116" spans="1:12" ht="15.75" customHeight="1">
      <c r="A1116" s="11">
        <f>B1116-'[1]Сравнение'!B1114</f>
        <v>0</v>
      </c>
      <c r="B1116" s="7" t="s">
        <v>1529</v>
      </c>
      <c r="C1116" s="62"/>
      <c r="D1116" s="25" t="s">
        <v>26</v>
      </c>
      <c r="E1116" s="29">
        <f>F1116+H1116+I1116+J1116</f>
        <v>0</v>
      </c>
      <c r="F1116" s="29">
        <v>0</v>
      </c>
      <c r="G1116" s="29"/>
      <c r="H1116" s="29">
        <v>0</v>
      </c>
      <c r="I1116" s="29">
        <v>0</v>
      </c>
      <c r="J1116" s="29">
        <v>0</v>
      </c>
      <c r="K1116" s="68"/>
      <c r="L1116" s="15">
        <f>F1116-'[1]Сравнение'!F1115</f>
        <v>0</v>
      </c>
    </row>
    <row r="1117" spans="1:12" ht="15.75" customHeight="1">
      <c r="A1117" s="11">
        <f>B1117-'[1]Сравнение'!B1115</f>
        <v>0</v>
      </c>
      <c r="B1117" s="7" t="s">
        <v>1530</v>
      </c>
      <c r="C1117" s="61" t="s">
        <v>1531</v>
      </c>
      <c r="D1117" s="13" t="s">
        <v>30</v>
      </c>
      <c r="E1117" s="23">
        <f>SUM(E1118:E1121)</f>
        <v>67739</v>
      </c>
      <c r="F1117" s="23">
        <f>SUM(F1118:F1121)</f>
        <v>53000</v>
      </c>
      <c r="G1117" s="23"/>
      <c r="H1117" s="23">
        <f>SUM(H1118:H1121)</f>
        <v>0</v>
      </c>
      <c r="I1117" s="23">
        <f>SUM(I1118:I1121)</f>
        <v>14739</v>
      </c>
      <c r="J1117" s="23">
        <f>SUM(J1118:J1121)</f>
        <v>0</v>
      </c>
      <c r="K1117" s="67" t="s">
        <v>1532</v>
      </c>
      <c r="L1117" s="15"/>
    </row>
    <row r="1118" spans="1:12" ht="15.75" customHeight="1">
      <c r="A1118" s="11">
        <f>B1118-'[1]Сравнение'!B1116</f>
        <v>0</v>
      </c>
      <c r="B1118" s="7" t="s">
        <v>1533</v>
      </c>
      <c r="C1118" s="62"/>
      <c r="D1118" s="25" t="s">
        <v>22</v>
      </c>
      <c r="E1118" s="29">
        <f>F1118+H1118+I1118+J1118</f>
        <v>0</v>
      </c>
      <c r="F1118" s="29">
        <v>0</v>
      </c>
      <c r="G1118" s="29"/>
      <c r="H1118" s="29">
        <v>0</v>
      </c>
      <c r="I1118" s="29">
        <v>0</v>
      </c>
      <c r="J1118" s="29">
        <v>0</v>
      </c>
      <c r="K1118" s="68"/>
      <c r="L1118" s="15"/>
    </row>
    <row r="1119" spans="1:12" ht="15.75" customHeight="1">
      <c r="A1119" s="11">
        <f>B1119-'[1]Сравнение'!B1117</f>
        <v>0</v>
      </c>
      <c r="B1119" s="7" t="s">
        <v>1534</v>
      </c>
      <c r="C1119" s="62"/>
      <c r="D1119" s="25" t="s">
        <v>23</v>
      </c>
      <c r="E1119" s="29">
        <f>F1119+H1119+I1119+J1119</f>
        <v>0</v>
      </c>
      <c r="F1119" s="29">
        <v>0</v>
      </c>
      <c r="G1119" s="29"/>
      <c r="H1119" s="29">
        <v>0</v>
      </c>
      <c r="I1119" s="29">
        <v>0</v>
      </c>
      <c r="J1119" s="29">
        <v>0</v>
      </c>
      <c r="K1119" s="68"/>
      <c r="L1119" s="15"/>
    </row>
    <row r="1120" spans="1:12" ht="15.75" customHeight="1">
      <c r="A1120" s="11">
        <f>B1120-'[1]Сравнение'!B1118</f>
        <v>0</v>
      </c>
      <c r="B1120" s="7" t="s">
        <v>1535</v>
      </c>
      <c r="C1120" s="62"/>
      <c r="D1120" s="25" t="s">
        <v>25</v>
      </c>
      <c r="E1120" s="29">
        <f>F1120+H1120+I1120+J1120</f>
        <v>67739</v>
      </c>
      <c r="F1120" s="29">
        <v>53000</v>
      </c>
      <c r="G1120" s="29"/>
      <c r="H1120" s="29">
        <v>0</v>
      </c>
      <c r="I1120" s="29">
        <v>14739</v>
      </c>
      <c r="J1120" s="29">
        <v>0</v>
      </c>
      <c r="K1120" s="68"/>
      <c r="L1120" s="15"/>
    </row>
    <row r="1121" spans="1:12" ht="15.75" customHeight="1">
      <c r="A1121" s="11">
        <f>B1121-'[1]Сравнение'!B1119</f>
        <v>0</v>
      </c>
      <c r="B1121" s="7" t="s">
        <v>1536</v>
      </c>
      <c r="C1121" s="62"/>
      <c r="D1121" s="25" t="s">
        <v>26</v>
      </c>
      <c r="E1121" s="29">
        <f>F1121+H1121+I1121+J1121</f>
        <v>0</v>
      </c>
      <c r="F1121" s="29">
        <v>0</v>
      </c>
      <c r="G1121" s="29"/>
      <c r="H1121" s="29">
        <v>0</v>
      </c>
      <c r="I1121" s="29">
        <v>0</v>
      </c>
      <c r="J1121" s="29">
        <v>0</v>
      </c>
      <c r="K1121" s="68"/>
      <c r="L1121" s="15"/>
    </row>
    <row r="1122" spans="1:12" ht="15.75" customHeight="1">
      <c r="A1122" s="11">
        <f>B1122-'[1]Сравнение'!B1120</f>
        <v>0</v>
      </c>
      <c r="B1122" s="7" t="s">
        <v>1537</v>
      </c>
      <c r="C1122" s="61" t="s">
        <v>1538</v>
      </c>
      <c r="D1122" s="13" t="s">
        <v>30</v>
      </c>
      <c r="E1122" s="23">
        <f>SUM(E1123:E1126)</f>
        <v>63250</v>
      </c>
      <c r="F1122" s="23">
        <f>SUM(F1123:F1126)</f>
        <v>44500</v>
      </c>
      <c r="G1122" s="23"/>
      <c r="H1122" s="23">
        <f>SUM(H1123:H1126)</f>
        <v>0</v>
      </c>
      <c r="I1122" s="23">
        <f>SUM(I1123:I1126)</f>
        <v>18750</v>
      </c>
      <c r="J1122" s="23">
        <f>SUM(J1123:J1126)</f>
        <v>0</v>
      </c>
      <c r="K1122" s="67" t="s">
        <v>1532</v>
      </c>
      <c r="L1122" s="15">
        <f>F1122-'[1]Сравнение'!F1121</f>
        <v>0</v>
      </c>
    </row>
    <row r="1123" spans="1:12" ht="15.75" customHeight="1">
      <c r="A1123" s="11">
        <f>B1123-'[1]Сравнение'!B1121</f>
        <v>0</v>
      </c>
      <c r="B1123" s="7" t="s">
        <v>1539</v>
      </c>
      <c r="C1123" s="62"/>
      <c r="D1123" s="25" t="s">
        <v>22</v>
      </c>
      <c r="E1123" s="29">
        <f>F1123+H1123+I1123+J1123</f>
        <v>0</v>
      </c>
      <c r="F1123" s="29">
        <v>0</v>
      </c>
      <c r="G1123" s="29"/>
      <c r="H1123" s="29">
        <v>0</v>
      </c>
      <c r="I1123" s="29">
        <v>0</v>
      </c>
      <c r="J1123" s="29">
        <v>0</v>
      </c>
      <c r="K1123" s="68"/>
      <c r="L1123" s="15">
        <f>F1123-'[1]Сравнение'!F1122</f>
        <v>0</v>
      </c>
    </row>
    <row r="1124" spans="1:12" ht="15.75" customHeight="1">
      <c r="A1124" s="11">
        <f>B1124-'[1]Сравнение'!B1122</f>
        <v>0</v>
      </c>
      <c r="B1124" s="7" t="s">
        <v>1540</v>
      </c>
      <c r="C1124" s="62"/>
      <c r="D1124" s="25" t="s">
        <v>23</v>
      </c>
      <c r="E1124" s="29">
        <f>F1124+H1124+I1124+J1124</f>
        <v>0</v>
      </c>
      <c r="F1124" s="29">
        <v>0</v>
      </c>
      <c r="G1124" s="29"/>
      <c r="H1124" s="29">
        <v>0</v>
      </c>
      <c r="I1124" s="29">
        <v>0</v>
      </c>
      <c r="J1124" s="29">
        <v>0</v>
      </c>
      <c r="K1124" s="68"/>
      <c r="L1124" s="15">
        <f>F1124-'[1]Сравнение'!F1123</f>
        <v>0</v>
      </c>
    </row>
    <row r="1125" spans="1:12" ht="15.75" customHeight="1">
      <c r="A1125" s="11">
        <f>B1125-'[1]Сравнение'!B1123</f>
        <v>0</v>
      </c>
      <c r="B1125" s="7" t="s">
        <v>1541</v>
      </c>
      <c r="C1125" s="62"/>
      <c r="D1125" s="25" t="s">
        <v>25</v>
      </c>
      <c r="E1125" s="29">
        <f>F1125+H1125+I1125+J1125</f>
        <v>3250</v>
      </c>
      <c r="F1125" s="29">
        <v>2500</v>
      </c>
      <c r="G1125" s="29"/>
      <c r="H1125" s="29">
        <v>0</v>
      </c>
      <c r="I1125" s="29">
        <v>750</v>
      </c>
      <c r="J1125" s="29">
        <v>0</v>
      </c>
      <c r="K1125" s="68"/>
      <c r="L1125" s="15">
        <f>F1125-'[1]Сравнение'!F1124</f>
        <v>0</v>
      </c>
    </row>
    <row r="1126" spans="1:12" ht="15.75" customHeight="1">
      <c r="A1126" s="11">
        <f>B1126-'[1]Сравнение'!B1124</f>
        <v>0</v>
      </c>
      <c r="B1126" s="7" t="s">
        <v>1542</v>
      </c>
      <c r="C1126" s="62"/>
      <c r="D1126" s="25" t="s">
        <v>26</v>
      </c>
      <c r="E1126" s="29">
        <f>F1126+H1126+I1126+J1126</f>
        <v>60000</v>
      </c>
      <c r="F1126" s="29">
        <v>42000</v>
      </c>
      <c r="G1126" s="29"/>
      <c r="H1126" s="29">
        <v>0</v>
      </c>
      <c r="I1126" s="29">
        <v>18000</v>
      </c>
      <c r="J1126" s="29">
        <v>0</v>
      </c>
      <c r="K1126" s="68"/>
      <c r="L1126" s="15">
        <f>F1126-'[1]Сравнение'!F1125</f>
        <v>0</v>
      </c>
    </row>
    <row r="1127" spans="1:12" ht="15.75" customHeight="1">
      <c r="A1127" s="11">
        <f>B1127-'[1]Сравнение'!B1125</f>
        <v>0</v>
      </c>
      <c r="B1127" s="7" t="s">
        <v>1543</v>
      </c>
      <c r="C1127" s="61" t="s">
        <v>1544</v>
      </c>
      <c r="D1127" s="13" t="s">
        <v>30</v>
      </c>
      <c r="E1127" s="23">
        <f>SUM(E1128:E1131)</f>
        <v>73250</v>
      </c>
      <c r="F1127" s="23">
        <f>SUM(F1128:F1131)</f>
        <v>49500</v>
      </c>
      <c r="G1127" s="23"/>
      <c r="H1127" s="23">
        <f>SUM(H1128:H1131)</f>
        <v>0</v>
      </c>
      <c r="I1127" s="23">
        <f>SUM(I1128:I1131)</f>
        <v>23750</v>
      </c>
      <c r="J1127" s="23">
        <f>SUM(J1128:J1131)</f>
        <v>0</v>
      </c>
      <c r="K1127" s="67" t="s">
        <v>1532</v>
      </c>
      <c r="L1127" s="15">
        <f>F1127-'[1]Сравнение'!F1126</f>
        <v>0</v>
      </c>
    </row>
    <row r="1128" spans="1:12" ht="15.75" customHeight="1">
      <c r="A1128" s="11">
        <f>B1128-'[1]Сравнение'!B1126</f>
        <v>0</v>
      </c>
      <c r="B1128" s="7" t="s">
        <v>1545</v>
      </c>
      <c r="C1128" s="62"/>
      <c r="D1128" s="25" t="s">
        <v>22</v>
      </c>
      <c r="E1128" s="29">
        <f>F1128+H1128+I1128+J1128</f>
        <v>0</v>
      </c>
      <c r="F1128" s="29">
        <v>0</v>
      </c>
      <c r="G1128" s="29"/>
      <c r="H1128" s="29">
        <v>0</v>
      </c>
      <c r="I1128" s="29">
        <v>0</v>
      </c>
      <c r="J1128" s="29">
        <v>0</v>
      </c>
      <c r="K1128" s="68"/>
      <c r="L1128" s="15">
        <f>F1128-'[1]Сравнение'!F1127</f>
        <v>0</v>
      </c>
    </row>
    <row r="1129" spans="1:12" ht="15.75" customHeight="1">
      <c r="A1129" s="11">
        <f>B1129-'[1]Сравнение'!B1127</f>
        <v>0</v>
      </c>
      <c r="B1129" s="7" t="s">
        <v>1546</v>
      </c>
      <c r="C1129" s="62"/>
      <c r="D1129" s="25" t="s">
        <v>23</v>
      </c>
      <c r="E1129" s="29">
        <f>F1129+H1129+I1129+J1129</f>
        <v>0</v>
      </c>
      <c r="F1129" s="29">
        <v>0</v>
      </c>
      <c r="G1129" s="29"/>
      <c r="H1129" s="29">
        <v>0</v>
      </c>
      <c r="I1129" s="29">
        <v>0</v>
      </c>
      <c r="J1129" s="29">
        <v>0</v>
      </c>
      <c r="K1129" s="68"/>
      <c r="L1129" s="15">
        <f>F1129-'[1]Сравнение'!F1128</f>
        <v>0</v>
      </c>
    </row>
    <row r="1130" spans="1:12" ht="15.75" customHeight="1">
      <c r="A1130" s="11">
        <f>B1130-'[1]Сравнение'!B1128</f>
        <v>0</v>
      </c>
      <c r="B1130" s="7" t="s">
        <v>1547</v>
      </c>
      <c r="C1130" s="62"/>
      <c r="D1130" s="25" t="s">
        <v>25</v>
      </c>
      <c r="E1130" s="29">
        <f>F1130+H1130+I1130+J1130</f>
        <v>3250</v>
      </c>
      <c r="F1130" s="29">
        <v>2500</v>
      </c>
      <c r="G1130" s="29"/>
      <c r="H1130" s="29">
        <v>0</v>
      </c>
      <c r="I1130" s="29">
        <v>750</v>
      </c>
      <c r="J1130" s="29">
        <v>0</v>
      </c>
      <c r="K1130" s="68"/>
      <c r="L1130" s="15">
        <f>F1130-'[1]Сравнение'!F1129</f>
        <v>0</v>
      </c>
    </row>
    <row r="1131" spans="1:12" ht="15.75" customHeight="1" thickBot="1">
      <c r="A1131" s="11">
        <f>B1131-'[1]Сравнение'!B1129</f>
        <v>0</v>
      </c>
      <c r="B1131" s="30" t="s">
        <v>1548</v>
      </c>
      <c r="C1131" s="62"/>
      <c r="D1131" s="31" t="s">
        <v>26</v>
      </c>
      <c r="E1131" s="32">
        <f>F1131+H1131+I1131+J1131</f>
        <v>70000</v>
      </c>
      <c r="F1131" s="32">
        <v>47000</v>
      </c>
      <c r="G1131" s="32"/>
      <c r="H1131" s="32">
        <v>0</v>
      </c>
      <c r="I1131" s="32">
        <v>23000</v>
      </c>
      <c r="J1131" s="32">
        <v>0</v>
      </c>
      <c r="K1131" s="68"/>
      <c r="L1131" s="15">
        <f>F1131-'[1]Сравнение'!F1130</f>
        <v>0</v>
      </c>
    </row>
    <row r="1132" spans="1:12" ht="15.75" customHeight="1" thickBot="1">
      <c r="A1132" s="11">
        <f>B1132-'[1]Сравнение'!B1130</f>
        <v>0</v>
      </c>
      <c r="B1132" s="20" t="s">
        <v>1549</v>
      </c>
      <c r="C1132" s="74" t="s">
        <v>1550</v>
      </c>
      <c r="D1132" s="75"/>
      <c r="E1132" s="75"/>
      <c r="F1132" s="75"/>
      <c r="G1132" s="75"/>
      <c r="H1132" s="75"/>
      <c r="I1132" s="75"/>
      <c r="J1132" s="75"/>
      <c r="K1132" s="75"/>
      <c r="L1132" s="15">
        <f>F1132-'[1]Сравнение'!F1131</f>
        <v>0</v>
      </c>
    </row>
    <row r="1133" spans="1:12" s="35" customFormat="1" ht="15.75" customHeight="1">
      <c r="A1133" s="11">
        <f>B1133-'[1]Сравнение'!B1131</f>
        <v>0</v>
      </c>
      <c r="B1133" s="21" t="s">
        <v>1551</v>
      </c>
      <c r="C1133" s="62" t="s">
        <v>1552</v>
      </c>
      <c r="D1133" s="22" t="s">
        <v>30</v>
      </c>
      <c r="E1133" s="23">
        <f>SUM(E1134:E1137)</f>
        <v>1997474</v>
      </c>
      <c r="F1133" s="23">
        <f>SUM(F1134:F1137)</f>
        <v>1988721</v>
      </c>
      <c r="G1133" s="23"/>
      <c r="H1133" s="23">
        <f>SUM(H1134:H1137)</f>
        <v>0</v>
      </c>
      <c r="I1133" s="23">
        <f>SUM(I1134:I1137)</f>
        <v>8753</v>
      </c>
      <c r="J1133" s="23">
        <f>SUM(J1134:J1137)</f>
        <v>0</v>
      </c>
      <c r="K1133" s="68" t="s">
        <v>1553</v>
      </c>
      <c r="L1133" s="15"/>
    </row>
    <row r="1134" spans="1:12" s="35" customFormat="1" ht="15.75" customHeight="1">
      <c r="A1134" s="11">
        <f>B1134-'[1]Сравнение'!B1132</f>
        <v>0</v>
      </c>
      <c r="B1134" s="7" t="s">
        <v>1554</v>
      </c>
      <c r="C1134" s="62"/>
      <c r="D1134" s="25" t="s">
        <v>22</v>
      </c>
      <c r="E1134" s="29">
        <f>F1134+H1134+I1134+J1134</f>
        <v>308506</v>
      </c>
      <c r="F1134" s="29">
        <v>299753</v>
      </c>
      <c r="G1134" s="29"/>
      <c r="H1134" s="29">
        <v>0</v>
      </c>
      <c r="I1134" s="29">
        <v>8753</v>
      </c>
      <c r="J1134" s="29">
        <v>0</v>
      </c>
      <c r="K1134" s="68"/>
      <c r="L1134" s="15">
        <f>F1134-'[1]Сравнение'!F1133</f>
        <v>291000</v>
      </c>
    </row>
    <row r="1135" spans="1:12" s="35" customFormat="1" ht="21.75" customHeight="1">
      <c r="A1135" s="11">
        <f>B1135-'[1]Сравнение'!B1133</f>
        <v>0</v>
      </c>
      <c r="B1135" s="7" t="s">
        <v>1555</v>
      </c>
      <c r="C1135" s="62"/>
      <c r="D1135" s="25" t="s">
        <v>23</v>
      </c>
      <c r="E1135" s="29">
        <f>F1135+H1135+I1135+J1135</f>
        <v>568968</v>
      </c>
      <c r="F1135" s="29">
        <f>560000+8968</f>
        <v>568968</v>
      </c>
      <c r="G1135" s="29"/>
      <c r="H1135" s="29">
        <v>0</v>
      </c>
      <c r="I1135" s="29">
        <v>0</v>
      </c>
      <c r="J1135" s="29">
        <v>0</v>
      </c>
      <c r="K1135" s="68"/>
      <c r="L1135" s="15">
        <f>F1135-'[1]Сравнение'!F1134</f>
        <v>568968</v>
      </c>
    </row>
    <row r="1136" spans="1:12" s="35" customFormat="1" ht="31.5" customHeight="1">
      <c r="A1136" s="11">
        <f>B1136-'[1]Сравнение'!B1134</f>
        <v>0</v>
      </c>
      <c r="B1136" s="7" t="s">
        <v>1556</v>
      </c>
      <c r="C1136" s="62"/>
      <c r="D1136" s="25" t="s">
        <v>25</v>
      </c>
      <c r="E1136" s="29">
        <f>F1136+H1136+I1136+J1136</f>
        <v>560000</v>
      </c>
      <c r="F1136" s="29">
        <v>560000</v>
      </c>
      <c r="G1136" s="29"/>
      <c r="H1136" s="29">
        <v>0</v>
      </c>
      <c r="I1136" s="29">
        <v>0</v>
      </c>
      <c r="J1136" s="29">
        <v>0</v>
      </c>
      <c r="K1136" s="68"/>
      <c r="L1136" s="15">
        <f>F1136-'[1]Сравнение'!F1135</f>
        <v>560000</v>
      </c>
    </row>
    <row r="1137" spans="1:12" s="35" customFormat="1" ht="33.75" customHeight="1">
      <c r="A1137" s="11">
        <f>B1137-'[1]Сравнение'!B1135</f>
        <v>0</v>
      </c>
      <c r="B1137" s="7" t="s">
        <v>1557</v>
      </c>
      <c r="C1137" s="62"/>
      <c r="D1137" s="25" t="s">
        <v>26</v>
      </c>
      <c r="E1137" s="29">
        <f>F1137+H1137+I1137+J1137</f>
        <v>560000</v>
      </c>
      <c r="F1137" s="29">
        <v>560000</v>
      </c>
      <c r="G1137" s="29"/>
      <c r="H1137" s="29">
        <v>0</v>
      </c>
      <c r="I1137" s="29">
        <v>0</v>
      </c>
      <c r="J1137" s="29">
        <v>0</v>
      </c>
      <c r="K1137" s="68"/>
      <c r="L1137" s="15">
        <f>F1137-'[1]Сравнение'!F1136</f>
        <v>560000</v>
      </c>
    </row>
    <row r="1138" spans="1:12" ht="15.75" customHeight="1">
      <c r="A1138" s="11">
        <f>B1138-'[1]Сравнение'!B1136</f>
        <v>0</v>
      </c>
      <c r="B1138" s="7" t="s">
        <v>1558</v>
      </c>
      <c r="C1138" s="80" t="s">
        <v>1559</v>
      </c>
      <c r="D1138" s="13" t="s">
        <v>30</v>
      </c>
      <c r="E1138" s="23">
        <f>SUM(E1139:E1142)</f>
        <v>600000</v>
      </c>
      <c r="F1138" s="23">
        <f>SUM(F1139:F1142)</f>
        <v>600000</v>
      </c>
      <c r="G1138" s="23"/>
      <c r="H1138" s="23">
        <f>SUM(H1139:H1142)</f>
        <v>0</v>
      </c>
      <c r="I1138" s="23">
        <f>SUM(I1139:I1142)</f>
        <v>0</v>
      </c>
      <c r="J1138" s="23">
        <f>SUM(J1139:J1142)</f>
        <v>0</v>
      </c>
      <c r="K1138" s="81" t="s">
        <v>1560</v>
      </c>
      <c r="L1138" s="15">
        <f>F1138-'[1]Сравнение'!F1137</f>
        <v>0</v>
      </c>
    </row>
    <row r="1139" spans="1:12" ht="15.75" customHeight="1">
      <c r="A1139" s="11">
        <f>B1139-'[1]Сравнение'!B1137</f>
        <v>0</v>
      </c>
      <c r="B1139" s="7" t="s">
        <v>1561</v>
      </c>
      <c r="C1139" s="80"/>
      <c r="D1139" s="25" t="s">
        <v>22</v>
      </c>
      <c r="E1139" s="29">
        <f>F1139+H1139+I1139+J1139</f>
        <v>0</v>
      </c>
      <c r="F1139" s="29">
        <v>0</v>
      </c>
      <c r="G1139" s="29"/>
      <c r="H1139" s="29">
        <v>0</v>
      </c>
      <c r="I1139" s="29">
        <v>0</v>
      </c>
      <c r="J1139" s="29">
        <v>0</v>
      </c>
      <c r="K1139" s="81"/>
      <c r="L1139" s="15">
        <f>F1139-'[1]Сравнение'!F1138</f>
        <v>0</v>
      </c>
    </row>
    <row r="1140" spans="1:12" ht="15.75" customHeight="1">
      <c r="A1140" s="11">
        <f>B1140-'[1]Сравнение'!B1138</f>
        <v>0</v>
      </c>
      <c r="B1140" s="7" t="s">
        <v>1562</v>
      </c>
      <c r="C1140" s="80"/>
      <c r="D1140" s="25" t="s">
        <v>23</v>
      </c>
      <c r="E1140" s="29">
        <f>F1140+H1140+I1140+J1140</f>
        <v>200000</v>
      </c>
      <c r="F1140" s="29">
        <v>200000</v>
      </c>
      <c r="G1140" s="29"/>
      <c r="H1140" s="29">
        <v>0</v>
      </c>
      <c r="I1140" s="29">
        <v>0</v>
      </c>
      <c r="J1140" s="29">
        <v>0</v>
      </c>
      <c r="K1140" s="81"/>
      <c r="L1140" s="15">
        <f>F1140-'[1]Сравнение'!F1139</f>
        <v>0</v>
      </c>
    </row>
    <row r="1141" spans="1:12" ht="15.75" customHeight="1">
      <c r="A1141" s="11">
        <f>B1141-'[1]Сравнение'!B1139</f>
        <v>0</v>
      </c>
      <c r="B1141" s="7" t="s">
        <v>1563</v>
      </c>
      <c r="C1141" s="80"/>
      <c r="D1141" s="25" t="s">
        <v>25</v>
      </c>
      <c r="E1141" s="29">
        <f>F1141+H1141+I1141+J1141</f>
        <v>200000</v>
      </c>
      <c r="F1141" s="29">
        <v>200000</v>
      </c>
      <c r="G1141" s="29"/>
      <c r="H1141" s="29">
        <v>0</v>
      </c>
      <c r="I1141" s="29">
        <v>0</v>
      </c>
      <c r="J1141" s="29">
        <v>0</v>
      </c>
      <c r="K1141" s="81"/>
      <c r="L1141" s="15">
        <f>F1141-'[1]Сравнение'!F1140</f>
        <v>0</v>
      </c>
    </row>
    <row r="1142" spans="1:12" ht="15.75" customHeight="1" thickBot="1">
      <c r="A1142" s="11">
        <f>B1142-'[1]Сравнение'!B1140</f>
        <v>0</v>
      </c>
      <c r="B1142" s="30" t="s">
        <v>1564</v>
      </c>
      <c r="C1142" s="61"/>
      <c r="D1142" s="31" t="s">
        <v>26</v>
      </c>
      <c r="E1142" s="32">
        <f>F1142+H1142+I1142+J1142</f>
        <v>200000</v>
      </c>
      <c r="F1142" s="32">
        <v>200000</v>
      </c>
      <c r="G1142" s="32"/>
      <c r="H1142" s="32">
        <v>0</v>
      </c>
      <c r="I1142" s="32">
        <v>0</v>
      </c>
      <c r="J1142" s="32">
        <v>0</v>
      </c>
      <c r="K1142" s="67"/>
      <c r="L1142" s="15">
        <f>F1142-'[1]Сравнение'!F1141</f>
        <v>0</v>
      </c>
    </row>
    <row r="1143" spans="1:12" ht="17.25" customHeight="1" thickBot="1">
      <c r="A1143" s="11">
        <f>B1143-'[1]Сравнение'!B1141</f>
        <v>0</v>
      </c>
      <c r="B1143" s="20" t="s">
        <v>1565</v>
      </c>
      <c r="C1143" s="74" t="s">
        <v>1566</v>
      </c>
      <c r="D1143" s="75"/>
      <c r="E1143" s="75"/>
      <c r="F1143" s="75"/>
      <c r="G1143" s="75"/>
      <c r="H1143" s="75"/>
      <c r="I1143" s="75"/>
      <c r="J1143" s="75"/>
      <c r="K1143" s="75"/>
      <c r="L1143" s="15">
        <f>F1143-'[1]Сравнение'!F1142</f>
        <v>0</v>
      </c>
    </row>
    <row r="1144" spans="1:12" ht="30.75" customHeight="1">
      <c r="A1144" s="11">
        <f>B1144-'[1]Сравнение'!B1142</f>
        <v>0</v>
      </c>
      <c r="B1144" s="21" t="s">
        <v>1567</v>
      </c>
      <c r="C1144" s="62" t="s">
        <v>1568</v>
      </c>
      <c r="D1144" s="22" t="s">
        <v>30</v>
      </c>
      <c r="E1144" s="23">
        <f>SUM(E1145:E1148)</f>
        <v>664.5</v>
      </c>
      <c r="F1144" s="23">
        <f>SUM(F1145:F1148)</f>
        <v>132.9</v>
      </c>
      <c r="G1144" s="23"/>
      <c r="H1144" s="23">
        <f>SUM(H1145:H1148)</f>
        <v>0</v>
      </c>
      <c r="I1144" s="23">
        <f>SUM(I1145:I1148)</f>
        <v>531.6</v>
      </c>
      <c r="J1144" s="23">
        <f>SUM(J1145:J1148)</f>
        <v>0</v>
      </c>
      <c r="K1144" s="68" t="s">
        <v>1569</v>
      </c>
      <c r="L1144" s="15">
        <f>F1144-'[1]Сравнение'!F1143</f>
        <v>0</v>
      </c>
    </row>
    <row r="1145" spans="1:12" ht="15.75">
      <c r="A1145" s="11">
        <f>B1145-'[1]Сравнение'!B1143</f>
        <v>0</v>
      </c>
      <c r="B1145" s="7" t="s">
        <v>1570</v>
      </c>
      <c r="C1145" s="62"/>
      <c r="D1145" s="25" t="s">
        <v>22</v>
      </c>
      <c r="E1145" s="29">
        <f>F1145+H1145+I1145+J1145</f>
        <v>664.5</v>
      </c>
      <c r="F1145" s="29">
        <v>132.9</v>
      </c>
      <c r="G1145" s="29"/>
      <c r="H1145" s="29">
        <v>0</v>
      </c>
      <c r="I1145" s="29">
        <v>531.6</v>
      </c>
      <c r="J1145" s="29">
        <v>0</v>
      </c>
      <c r="K1145" s="68"/>
      <c r="L1145" s="15">
        <f>F1145-'[1]Сравнение'!F1144</f>
        <v>0</v>
      </c>
    </row>
    <row r="1146" spans="1:12" ht="15.75">
      <c r="A1146" s="11">
        <f>B1146-'[1]Сравнение'!B1144</f>
        <v>0</v>
      </c>
      <c r="B1146" s="7" t="s">
        <v>1571</v>
      </c>
      <c r="C1146" s="62"/>
      <c r="D1146" s="25" t="s">
        <v>23</v>
      </c>
      <c r="E1146" s="29">
        <f>F1146+H1146+I1146+J1146</f>
        <v>0</v>
      </c>
      <c r="F1146" s="29">
        <v>0</v>
      </c>
      <c r="G1146" s="29"/>
      <c r="H1146" s="29">
        <v>0</v>
      </c>
      <c r="I1146" s="29">
        <v>0</v>
      </c>
      <c r="J1146" s="29">
        <v>0</v>
      </c>
      <c r="K1146" s="68"/>
      <c r="L1146" s="15">
        <f>F1146-'[1]Сравнение'!F1145</f>
        <v>0</v>
      </c>
    </row>
    <row r="1147" spans="1:12" ht="15.75">
      <c r="A1147" s="11">
        <f>B1147-'[1]Сравнение'!B1145</f>
        <v>0</v>
      </c>
      <c r="B1147" s="7" t="s">
        <v>1572</v>
      </c>
      <c r="C1147" s="62"/>
      <c r="D1147" s="25" t="s">
        <v>25</v>
      </c>
      <c r="E1147" s="29">
        <f>F1147+H1147+I1147+J1147</f>
        <v>0</v>
      </c>
      <c r="F1147" s="29">
        <v>0</v>
      </c>
      <c r="G1147" s="29"/>
      <c r="H1147" s="29">
        <v>0</v>
      </c>
      <c r="I1147" s="29">
        <v>0</v>
      </c>
      <c r="J1147" s="29">
        <v>0</v>
      </c>
      <c r="K1147" s="68"/>
      <c r="L1147" s="15">
        <f>F1147-'[1]Сравнение'!F1146</f>
        <v>0</v>
      </c>
    </row>
    <row r="1148" spans="1:12" ht="30.75" customHeight="1">
      <c r="A1148" s="11">
        <f>B1148-'[1]Сравнение'!B1146</f>
        <v>0</v>
      </c>
      <c r="B1148" s="7" t="s">
        <v>1573</v>
      </c>
      <c r="C1148" s="62"/>
      <c r="D1148" s="25" t="s">
        <v>26</v>
      </c>
      <c r="E1148" s="29">
        <f>F1148+H1148+I1148+J1148</f>
        <v>0</v>
      </c>
      <c r="F1148" s="29">
        <v>0</v>
      </c>
      <c r="G1148" s="29"/>
      <c r="H1148" s="29">
        <v>0</v>
      </c>
      <c r="I1148" s="29">
        <v>0</v>
      </c>
      <c r="J1148" s="29">
        <v>0</v>
      </c>
      <c r="K1148" s="68"/>
      <c r="L1148" s="15">
        <f>F1148-'[1]Сравнение'!F1147</f>
        <v>0</v>
      </c>
    </row>
    <row r="1149" spans="1:12" ht="15.75" customHeight="1">
      <c r="A1149" s="11">
        <f>B1149-'[1]Сравнение'!B1147</f>
        <v>0</v>
      </c>
      <c r="B1149" s="7" t="s">
        <v>1574</v>
      </c>
      <c r="C1149" s="80" t="s">
        <v>1575</v>
      </c>
      <c r="D1149" s="13" t="s">
        <v>30</v>
      </c>
      <c r="E1149" s="23">
        <f>SUM(E1150:E1153)</f>
        <v>1200</v>
      </c>
      <c r="F1149" s="23">
        <f>SUM(F1150:F1153)</f>
        <v>240</v>
      </c>
      <c r="G1149" s="23"/>
      <c r="H1149" s="23">
        <f>SUM(H1150:H1153)</f>
        <v>0</v>
      </c>
      <c r="I1149" s="23">
        <f>SUM(I1150:I1153)</f>
        <v>960</v>
      </c>
      <c r="J1149" s="23">
        <f>SUM(J1150:J1153)</f>
        <v>0</v>
      </c>
      <c r="K1149" s="81" t="s">
        <v>1576</v>
      </c>
      <c r="L1149" s="15">
        <f>F1149-'[1]Сравнение'!F1148</f>
        <v>0</v>
      </c>
    </row>
    <row r="1150" spans="1:12" ht="27.75" customHeight="1">
      <c r="A1150" s="11">
        <f>B1150-'[1]Сравнение'!B1148</f>
        <v>0</v>
      </c>
      <c r="B1150" s="7" t="s">
        <v>1577</v>
      </c>
      <c r="C1150" s="80"/>
      <c r="D1150" s="25" t="s">
        <v>22</v>
      </c>
      <c r="E1150" s="29">
        <f>F1150+H1150+I1150+J1150</f>
        <v>0</v>
      </c>
      <c r="F1150" s="29">
        <v>0</v>
      </c>
      <c r="G1150" s="29"/>
      <c r="H1150" s="29">
        <v>0</v>
      </c>
      <c r="I1150" s="29">
        <v>0</v>
      </c>
      <c r="J1150" s="29">
        <v>0</v>
      </c>
      <c r="K1150" s="81"/>
      <c r="L1150" s="15">
        <f>F1150-'[1]Сравнение'!F1149</f>
        <v>0</v>
      </c>
    </row>
    <row r="1151" spans="1:12" ht="31.5" customHeight="1">
      <c r="A1151" s="11">
        <f>B1151-'[1]Сравнение'!B1149</f>
        <v>0</v>
      </c>
      <c r="B1151" s="7" t="s">
        <v>1578</v>
      </c>
      <c r="C1151" s="80"/>
      <c r="D1151" s="25" t="s">
        <v>23</v>
      </c>
      <c r="E1151" s="29">
        <f>F1151+H1151+I1151+J1151</f>
        <v>600</v>
      </c>
      <c r="F1151" s="29">
        <v>120</v>
      </c>
      <c r="G1151" s="29"/>
      <c r="H1151" s="29">
        <v>0</v>
      </c>
      <c r="I1151" s="29">
        <v>480</v>
      </c>
      <c r="J1151" s="29">
        <v>0</v>
      </c>
      <c r="K1151" s="81"/>
      <c r="L1151" s="15">
        <f>F1151-'[1]Сравнение'!F1150</f>
        <v>0</v>
      </c>
    </row>
    <row r="1152" spans="1:12" ht="27" customHeight="1">
      <c r="A1152" s="11">
        <f>B1152-'[1]Сравнение'!B1150</f>
        <v>0</v>
      </c>
      <c r="B1152" s="7" t="s">
        <v>1579</v>
      </c>
      <c r="C1152" s="80"/>
      <c r="D1152" s="25" t="s">
        <v>25</v>
      </c>
      <c r="E1152" s="29">
        <f>F1152+H1152+I1152+J1152</f>
        <v>600</v>
      </c>
      <c r="F1152" s="29">
        <v>120</v>
      </c>
      <c r="G1152" s="29"/>
      <c r="H1152" s="29">
        <v>0</v>
      </c>
      <c r="I1152" s="29">
        <v>480</v>
      </c>
      <c r="J1152" s="29">
        <v>0</v>
      </c>
      <c r="K1152" s="81"/>
      <c r="L1152" s="15">
        <f>F1152-'[1]Сравнение'!F1151</f>
        <v>0</v>
      </c>
    </row>
    <row r="1153" spans="1:12" ht="29.25" customHeight="1">
      <c r="A1153" s="11">
        <f>B1153-'[1]Сравнение'!B1151</f>
        <v>0</v>
      </c>
      <c r="B1153" s="7" t="s">
        <v>1580</v>
      </c>
      <c r="C1153" s="80"/>
      <c r="D1153" s="25" t="s">
        <v>26</v>
      </c>
      <c r="E1153" s="29">
        <f>F1153+H1153+I1153+J1153</f>
        <v>0</v>
      </c>
      <c r="F1153" s="29">
        <v>0</v>
      </c>
      <c r="G1153" s="29"/>
      <c r="H1153" s="29">
        <v>0</v>
      </c>
      <c r="I1153" s="29">
        <v>0</v>
      </c>
      <c r="J1153" s="29">
        <v>0</v>
      </c>
      <c r="K1153" s="81"/>
      <c r="L1153" s="15">
        <f>F1153-'[1]Сравнение'!F1152</f>
        <v>0</v>
      </c>
    </row>
    <row r="1154" spans="1:12" ht="39" customHeight="1">
      <c r="A1154" s="11">
        <f>B1154-'[1]Сравнение'!B1152</f>
        <v>0</v>
      </c>
      <c r="B1154" s="7" t="s">
        <v>1581</v>
      </c>
      <c r="C1154" s="80" t="s">
        <v>1582</v>
      </c>
      <c r="D1154" s="13" t="s">
        <v>30</v>
      </c>
      <c r="E1154" s="23">
        <f>SUM(E1155:E1158)</f>
        <v>5040</v>
      </c>
      <c r="F1154" s="23">
        <f>SUM(F1155:F1158)</f>
        <v>1008</v>
      </c>
      <c r="G1154" s="23"/>
      <c r="H1154" s="23">
        <f>SUM(H1155:H1158)</f>
        <v>0</v>
      </c>
      <c r="I1154" s="23">
        <f>SUM(I1155:I1158)</f>
        <v>4032</v>
      </c>
      <c r="J1154" s="23">
        <f>SUM(J1155:J1158)</f>
        <v>0</v>
      </c>
      <c r="K1154" s="81" t="s">
        <v>1583</v>
      </c>
      <c r="L1154" s="15">
        <f>F1154-'[1]Сравнение'!F1153</f>
        <v>0</v>
      </c>
    </row>
    <row r="1155" spans="1:12" ht="53.25" customHeight="1">
      <c r="A1155" s="11">
        <f>B1155-'[1]Сравнение'!B1153</f>
        <v>0</v>
      </c>
      <c r="B1155" s="7" t="s">
        <v>1584</v>
      </c>
      <c r="C1155" s="80"/>
      <c r="D1155" s="25" t="s">
        <v>22</v>
      </c>
      <c r="E1155" s="29">
        <f>F1155+H1155+I1155+J1155</f>
        <v>0</v>
      </c>
      <c r="F1155" s="29">
        <v>0</v>
      </c>
      <c r="G1155" s="29"/>
      <c r="H1155" s="29">
        <v>0</v>
      </c>
      <c r="I1155" s="29">
        <v>0</v>
      </c>
      <c r="J1155" s="29">
        <v>0</v>
      </c>
      <c r="K1155" s="81"/>
      <c r="L1155" s="15">
        <f>F1155-'[1]Сравнение'!F1154</f>
        <v>0</v>
      </c>
    </row>
    <row r="1156" spans="1:12" ht="48.75" customHeight="1">
      <c r="A1156" s="11">
        <f>B1156-'[1]Сравнение'!B1154</f>
        <v>0</v>
      </c>
      <c r="B1156" s="7" t="s">
        <v>1585</v>
      </c>
      <c r="C1156" s="80"/>
      <c r="D1156" s="25" t="s">
        <v>23</v>
      </c>
      <c r="E1156" s="29">
        <f>F1156+H1156+I1156+J1156</f>
        <v>2440</v>
      </c>
      <c r="F1156" s="29">
        <v>488</v>
      </c>
      <c r="G1156" s="29"/>
      <c r="H1156" s="29">
        <v>0</v>
      </c>
      <c r="I1156" s="29">
        <v>1952</v>
      </c>
      <c r="J1156" s="29">
        <v>0</v>
      </c>
      <c r="K1156" s="81"/>
      <c r="L1156" s="15">
        <f>F1156-'[1]Сравнение'!F1155</f>
        <v>0</v>
      </c>
    </row>
    <row r="1157" spans="1:12" ht="47.25" customHeight="1">
      <c r="A1157" s="11">
        <f>B1157-'[1]Сравнение'!B1155</f>
        <v>0</v>
      </c>
      <c r="B1157" s="7" t="s">
        <v>1586</v>
      </c>
      <c r="C1157" s="80"/>
      <c r="D1157" s="25" t="s">
        <v>25</v>
      </c>
      <c r="E1157" s="29">
        <f>F1157+H1157+I1157+J1157</f>
        <v>1300</v>
      </c>
      <c r="F1157" s="29">
        <v>260</v>
      </c>
      <c r="G1157" s="29"/>
      <c r="H1157" s="29">
        <v>0</v>
      </c>
      <c r="I1157" s="29">
        <v>1040</v>
      </c>
      <c r="J1157" s="29">
        <v>0</v>
      </c>
      <c r="K1157" s="81"/>
      <c r="L1157" s="15">
        <f>F1157-'[1]Сравнение'!F1156</f>
        <v>0</v>
      </c>
    </row>
    <row r="1158" spans="1:12" ht="39" customHeight="1">
      <c r="A1158" s="11">
        <f>B1158-'[1]Сравнение'!B1156</f>
        <v>0</v>
      </c>
      <c r="B1158" s="7" t="s">
        <v>1587</v>
      </c>
      <c r="C1158" s="80"/>
      <c r="D1158" s="25" t="s">
        <v>26</v>
      </c>
      <c r="E1158" s="29">
        <f>F1158+H1158+I1158+J1158</f>
        <v>1300</v>
      </c>
      <c r="F1158" s="29">
        <v>260</v>
      </c>
      <c r="G1158" s="29"/>
      <c r="H1158" s="29">
        <v>0</v>
      </c>
      <c r="I1158" s="29">
        <v>1040</v>
      </c>
      <c r="J1158" s="29">
        <v>0</v>
      </c>
      <c r="K1158" s="81"/>
      <c r="L1158" s="15">
        <f>F1158-'[1]Сравнение'!F1157</f>
        <v>0</v>
      </c>
    </row>
    <row r="1159" spans="1:12" ht="15.75" customHeight="1">
      <c r="A1159" s="11">
        <f>B1159-'[1]Сравнение'!B1157</f>
        <v>0</v>
      </c>
      <c r="B1159" s="7" t="s">
        <v>1588</v>
      </c>
      <c r="C1159" s="80" t="s">
        <v>1589</v>
      </c>
      <c r="D1159" s="13" t="s">
        <v>30</v>
      </c>
      <c r="E1159" s="23">
        <f>SUM(E1160:E1163)</f>
        <v>700</v>
      </c>
      <c r="F1159" s="23">
        <f>SUM(F1160:F1163)</f>
        <v>140</v>
      </c>
      <c r="G1159" s="23"/>
      <c r="H1159" s="23">
        <f>SUM(H1160:H1163)</f>
        <v>0</v>
      </c>
      <c r="I1159" s="23">
        <f>SUM(I1160:I1163)</f>
        <v>560</v>
      </c>
      <c r="J1159" s="23">
        <f>SUM(J1160:J1163)</f>
        <v>0</v>
      </c>
      <c r="K1159" s="81" t="s">
        <v>1590</v>
      </c>
      <c r="L1159" s="15">
        <f>F1159-'[1]Сравнение'!F1158</f>
        <v>0</v>
      </c>
    </row>
    <row r="1160" spans="1:12" ht="15.75">
      <c r="A1160" s="11">
        <f>B1160-'[1]Сравнение'!B1158</f>
        <v>0</v>
      </c>
      <c r="B1160" s="7" t="s">
        <v>1591</v>
      </c>
      <c r="C1160" s="80"/>
      <c r="D1160" s="25" t="s">
        <v>22</v>
      </c>
      <c r="E1160" s="29">
        <f>F1160+H1160+I1160+J1160</f>
        <v>0</v>
      </c>
      <c r="F1160" s="29">
        <v>0</v>
      </c>
      <c r="G1160" s="29"/>
      <c r="H1160" s="29">
        <v>0</v>
      </c>
      <c r="I1160" s="29">
        <v>0</v>
      </c>
      <c r="J1160" s="29">
        <v>0</v>
      </c>
      <c r="K1160" s="81"/>
      <c r="L1160" s="15">
        <f>F1160-'[1]Сравнение'!F1159</f>
        <v>0</v>
      </c>
    </row>
    <row r="1161" spans="1:12" ht="15.75">
      <c r="A1161" s="11">
        <f>B1161-'[1]Сравнение'!B1159</f>
        <v>0</v>
      </c>
      <c r="B1161" s="7" t="s">
        <v>1592</v>
      </c>
      <c r="C1161" s="80"/>
      <c r="D1161" s="25" t="s">
        <v>23</v>
      </c>
      <c r="E1161" s="29">
        <f>F1161+H1161+I1161+J1161</f>
        <v>300</v>
      </c>
      <c r="F1161" s="29">
        <v>60</v>
      </c>
      <c r="G1161" s="29"/>
      <c r="H1161" s="29">
        <v>0</v>
      </c>
      <c r="I1161" s="29">
        <v>240</v>
      </c>
      <c r="J1161" s="29">
        <v>0</v>
      </c>
      <c r="K1161" s="81"/>
      <c r="L1161" s="15">
        <f>F1161-'[1]Сравнение'!F1160</f>
        <v>0</v>
      </c>
    </row>
    <row r="1162" spans="1:12" ht="15.75">
      <c r="A1162" s="11">
        <f>B1162-'[1]Сравнение'!B1160</f>
        <v>0</v>
      </c>
      <c r="B1162" s="7" t="s">
        <v>1593</v>
      </c>
      <c r="C1162" s="80"/>
      <c r="D1162" s="25" t="s">
        <v>25</v>
      </c>
      <c r="E1162" s="29">
        <f>F1162+H1162+I1162+J1162</f>
        <v>400</v>
      </c>
      <c r="F1162" s="29">
        <v>80</v>
      </c>
      <c r="G1162" s="29"/>
      <c r="H1162" s="29">
        <v>0</v>
      </c>
      <c r="I1162" s="29">
        <v>320</v>
      </c>
      <c r="J1162" s="29">
        <v>0</v>
      </c>
      <c r="K1162" s="81"/>
      <c r="L1162" s="15">
        <f>F1162-'[1]Сравнение'!F1161</f>
        <v>0</v>
      </c>
    </row>
    <row r="1163" spans="1:12" ht="15.75">
      <c r="A1163" s="11">
        <f>B1163-'[1]Сравнение'!B1161</f>
        <v>0</v>
      </c>
      <c r="B1163" s="7" t="s">
        <v>1594</v>
      </c>
      <c r="C1163" s="80"/>
      <c r="D1163" s="25" t="s">
        <v>26</v>
      </c>
      <c r="E1163" s="29">
        <f>F1163+H1163+I1163+J1163</f>
        <v>0</v>
      </c>
      <c r="F1163" s="29">
        <v>0</v>
      </c>
      <c r="G1163" s="29"/>
      <c r="H1163" s="29">
        <v>0</v>
      </c>
      <c r="I1163" s="29">
        <v>0</v>
      </c>
      <c r="J1163" s="29">
        <v>0</v>
      </c>
      <c r="K1163" s="81"/>
      <c r="L1163" s="15">
        <f>F1163-'[1]Сравнение'!F1162</f>
        <v>0</v>
      </c>
    </row>
    <row r="1164" spans="1:12" ht="15.75" customHeight="1">
      <c r="A1164" s="11">
        <f>B1164-'[1]Сравнение'!B1162</f>
        <v>0</v>
      </c>
      <c r="B1164" s="7" t="s">
        <v>1595</v>
      </c>
      <c r="C1164" s="80" t="s">
        <v>1596</v>
      </c>
      <c r="D1164" s="13" t="s">
        <v>30</v>
      </c>
      <c r="E1164" s="23">
        <f>SUM(E1165:E1168)</f>
        <v>1500</v>
      </c>
      <c r="F1164" s="23">
        <f>SUM(F1165:F1168)</f>
        <v>300</v>
      </c>
      <c r="G1164" s="23"/>
      <c r="H1164" s="23">
        <f>SUM(H1165:H1168)</f>
        <v>0</v>
      </c>
      <c r="I1164" s="23">
        <f>SUM(I1165:I1168)</f>
        <v>1200</v>
      </c>
      <c r="J1164" s="23">
        <f>SUM(J1165:J1168)</f>
        <v>0</v>
      </c>
      <c r="K1164" s="81" t="s">
        <v>1597</v>
      </c>
      <c r="L1164" s="15">
        <f>F1164-'[1]Сравнение'!F1163</f>
        <v>0</v>
      </c>
    </row>
    <row r="1165" spans="1:12" ht="15.75">
      <c r="A1165" s="11">
        <f>B1165-'[1]Сравнение'!B1163</f>
        <v>0</v>
      </c>
      <c r="B1165" s="7" t="s">
        <v>1598</v>
      </c>
      <c r="C1165" s="80"/>
      <c r="D1165" s="25" t="s">
        <v>22</v>
      </c>
      <c r="E1165" s="29">
        <f>F1165+H1165+I1165+J1165</f>
        <v>0</v>
      </c>
      <c r="F1165" s="29">
        <v>0</v>
      </c>
      <c r="G1165" s="29"/>
      <c r="H1165" s="29">
        <v>0</v>
      </c>
      <c r="I1165" s="29">
        <v>0</v>
      </c>
      <c r="J1165" s="29">
        <v>0</v>
      </c>
      <c r="K1165" s="81"/>
      <c r="L1165" s="15">
        <f>F1165-'[1]Сравнение'!F1164</f>
        <v>0</v>
      </c>
    </row>
    <row r="1166" spans="1:12" ht="21" customHeight="1">
      <c r="A1166" s="11">
        <f>B1166-'[1]Сравнение'!B1164</f>
        <v>0</v>
      </c>
      <c r="B1166" s="7" t="s">
        <v>1599</v>
      </c>
      <c r="C1166" s="80"/>
      <c r="D1166" s="25" t="s">
        <v>23</v>
      </c>
      <c r="E1166" s="29">
        <f>F1166+H1166+I1166+J1166</f>
        <v>600</v>
      </c>
      <c r="F1166" s="29">
        <v>120</v>
      </c>
      <c r="G1166" s="29"/>
      <c r="H1166" s="29">
        <v>0</v>
      </c>
      <c r="I1166" s="29">
        <v>480</v>
      </c>
      <c r="J1166" s="29">
        <v>0</v>
      </c>
      <c r="K1166" s="81"/>
      <c r="L1166" s="15">
        <f>F1166-'[1]Сравнение'!F1165</f>
        <v>0</v>
      </c>
    </row>
    <row r="1167" spans="1:12" ht="24" customHeight="1">
      <c r="A1167" s="11">
        <f>B1167-'[1]Сравнение'!B1165</f>
        <v>0</v>
      </c>
      <c r="B1167" s="7" t="s">
        <v>1600</v>
      </c>
      <c r="C1167" s="80"/>
      <c r="D1167" s="25" t="s">
        <v>25</v>
      </c>
      <c r="E1167" s="29">
        <f>F1167+H1167+I1167+J1167</f>
        <v>900</v>
      </c>
      <c r="F1167" s="29">
        <v>180</v>
      </c>
      <c r="G1167" s="29"/>
      <c r="H1167" s="29">
        <v>0</v>
      </c>
      <c r="I1167" s="29">
        <v>720</v>
      </c>
      <c r="J1167" s="29">
        <v>0</v>
      </c>
      <c r="K1167" s="81"/>
      <c r="L1167" s="15">
        <f>F1167-'[1]Сравнение'!F1166</f>
        <v>0</v>
      </c>
    </row>
    <row r="1168" spans="1:12" ht="25.5" customHeight="1">
      <c r="A1168" s="11">
        <f>B1168-'[1]Сравнение'!B1166</f>
        <v>0</v>
      </c>
      <c r="B1168" s="7" t="s">
        <v>1601</v>
      </c>
      <c r="C1168" s="80"/>
      <c r="D1168" s="25" t="s">
        <v>26</v>
      </c>
      <c r="E1168" s="29">
        <f>F1168+H1168+I1168+J1168</f>
        <v>0</v>
      </c>
      <c r="F1168" s="29">
        <v>0</v>
      </c>
      <c r="G1168" s="29"/>
      <c r="H1168" s="29">
        <v>0</v>
      </c>
      <c r="I1168" s="29">
        <v>0</v>
      </c>
      <c r="J1168" s="29">
        <v>0</v>
      </c>
      <c r="K1168" s="81"/>
      <c r="L1168" s="15">
        <f>F1168-'[1]Сравнение'!F1167</f>
        <v>0</v>
      </c>
    </row>
    <row r="1169" spans="1:12" ht="21.75" customHeight="1">
      <c r="A1169" s="11">
        <f>B1169-'[1]Сравнение'!B1167</f>
        <v>0</v>
      </c>
      <c r="B1169" s="7" t="s">
        <v>1602</v>
      </c>
      <c r="C1169" s="80" t="s">
        <v>1603</v>
      </c>
      <c r="D1169" s="13" t="s">
        <v>30</v>
      </c>
      <c r="E1169" s="23">
        <f>SUM(E1170:E1173)</f>
        <v>830</v>
      </c>
      <c r="F1169" s="23">
        <f>SUM(F1170:F1173)</f>
        <v>166</v>
      </c>
      <c r="G1169" s="23"/>
      <c r="H1169" s="23">
        <f>SUM(H1170:H1173)</f>
        <v>0</v>
      </c>
      <c r="I1169" s="23">
        <f>SUM(I1170:I1173)</f>
        <v>664</v>
      </c>
      <c r="J1169" s="23">
        <f>SUM(J1170:J1173)</f>
        <v>0</v>
      </c>
      <c r="K1169" s="81" t="s">
        <v>1604</v>
      </c>
      <c r="L1169" s="15">
        <f>F1169-'[1]Сравнение'!F1168</f>
        <v>0</v>
      </c>
    </row>
    <row r="1170" spans="1:12" ht="15.75">
      <c r="A1170" s="11">
        <f>B1170-'[1]Сравнение'!B1168</f>
        <v>0</v>
      </c>
      <c r="B1170" s="7" t="s">
        <v>1605</v>
      </c>
      <c r="C1170" s="80"/>
      <c r="D1170" s="25" t="s">
        <v>22</v>
      </c>
      <c r="E1170" s="29">
        <f>F1170+H1170+I1170+J1170</f>
        <v>0</v>
      </c>
      <c r="F1170" s="29">
        <v>0</v>
      </c>
      <c r="G1170" s="29"/>
      <c r="H1170" s="29">
        <v>0</v>
      </c>
      <c r="I1170" s="29">
        <v>0</v>
      </c>
      <c r="J1170" s="29">
        <v>0</v>
      </c>
      <c r="K1170" s="81"/>
      <c r="L1170" s="15">
        <f>F1170-'[1]Сравнение'!F1169</f>
        <v>0</v>
      </c>
    </row>
    <row r="1171" spans="1:12" ht="15.75">
      <c r="A1171" s="11">
        <f>B1171-'[1]Сравнение'!B1169</f>
        <v>0</v>
      </c>
      <c r="B1171" s="7" t="s">
        <v>1606</v>
      </c>
      <c r="C1171" s="80"/>
      <c r="D1171" s="25" t="s">
        <v>23</v>
      </c>
      <c r="E1171" s="29">
        <f>F1171+H1171+I1171+J1171</f>
        <v>430</v>
      </c>
      <c r="F1171" s="29">
        <v>86</v>
      </c>
      <c r="G1171" s="29"/>
      <c r="H1171" s="29">
        <v>0</v>
      </c>
      <c r="I1171" s="29">
        <v>344</v>
      </c>
      <c r="J1171" s="29">
        <v>0</v>
      </c>
      <c r="K1171" s="81"/>
      <c r="L1171" s="15">
        <f>F1171-'[1]Сравнение'!F1170</f>
        <v>0</v>
      </c>
    </row>
    <row r="1172" spans="1:12" ht="23.25" customHeight="1">
      <c r="A1172" s="11">
        <f>B1172-'[1]Сравнение'!B1170</f>
        <v>0</v>
      </c>
      <c r="B1172" s="7" t="s">
        <v>1607</v>
      </c>
      <c r="C1172" s="80"/>
      <c r="D1172" s="25" t="s">
        <v>25</v>
      </c>
      <c r="E1172" s="29">
        <f>F1172+H1172+I1172+J1172</f>
        <v>200</v>
      </c>
      <c r="F1172" s="29">
        <v>40</v>
      </c>
      <c r="G1172" s="29"/>
      <c r="H1172" s="29">
        <v>0</v>
      </c>
      <c r="I1172" s="29">
        <v>160</v>
      </c>
      <c r="J1172" s="29">
        <v>0</v>
      </c>
      <c r="K1172" s="81"/>
      <c r="L1172" s="15">
        <f>F1172-'[1]Сравнение'!F1171</f>
        <v>0</v>
      </c>
    </row>
    <row r="1173" spans="1:12" ht="16.5" thickBot="1">
      <c r="A1173" s="11">
        <f>B1173-'[1]Сравнение'!B1171</f>
        <v>0</v>
      </c>
      <c r="B1173" s="30" t="s">
        <v>1608</v>
      </c>
      <c r="C1173" s="61"/>
      <c r="D1173" s="31" t="s">
        <v>26</v>
      </c>
      <c r="E1173" s="32">
        <f>F1173+H1173+I1173+J1173</f>
        <v>200</v>
      </c>
      <c r="F1173" s="32">
        <v>40</v>
      </c>
      <c r="G1173" s="32"/>
      <c r="H1173" s="32">
        <v>0</v>
      </c>
      <c r="I1173" s="32">
        <v>160</v>
      </c>
      <c r="J1173" s="32">
        <v>0</v>
      </c>
      <c r="K1173" s="67"/>
      <c r="L1173" s="15">
        <f>F1173-'[1]Сравнение'!F1172</f>
        <v>0</v>
      </c>
    </row>
    <row r="1174" spans="1:12" s="48" customFormat="1" ht="32.25" customHeight="1" thickBot="1">
      <c r="A1174" s="11">
        <f>B1174-'[1]Сравнение'!B1172</f>
        <v>0</v>
      </c>
      <c r="B1174" s="20" t="s">
        <v>1609</v>
      </c>
      <c r="C1174" s="87" t="s">
        <v>1610</v>
      </c>
      <c r="D1174" s="88"/>
      <c r="E1174" s="88"/>
      <c r="F1174" s="88"/>
      <c r="G1174" s="88"/>
      <c r="H1174" s="88"/>
      <c r="I1174" s="88"/>
      <c r="J1174" s="88"/>
      <c r="K1174" s="88"/>
      <c r="L1174" s="15">
        <f>F1174-'[1]Сравнение'!F1173</f>
        <v>0</v>
      </c>
    </row>
    <row r="1175" spans="1:12" ht="15.75" customHeight="1">
      <c r="A1175" s="11">
        <f>B1175-'[1]Сравнение'!B1173</f>
        <v>0</v>
      </c>
      <c r="B1175" s="21" t="s">
        <v>1611</v>
      </c>
      <c r="C1175" s="62" t="s">
        <v>1612</v>
      </c>
      <c r="D1175" s="22" t="s">
        <v>30</v>
      </c>
      <c r="E1175" s="23">
        <f>SUM(E1176:E1179)</f>
        <v>16349.79495</v>
      </c>
      <c r="F1175" s="23">
        <f>SUM(F1176:F1179)</f>
        <v>6278.81216</v>
      </c>
      <c r="G1175" s="23"/>
      <c r="H1175" s="23">
        <f>SUM(H1176:H1179)</f>
        <v>5116.995</v>
      </c>
      <c r="I1175" s="23">
        <f>SUM(I1176:I1179)</f>
        <v>2501.51879</v>
      </c>
      <c r="J1175" s="23">
        <f>SUM(J1176:J1179)</f>
        <v>2452.469</v>
      </c>
      <c r="K1175" s="69" t="s">
        <v>1613</v>
      </c>
      <c r="L1175" s="15">
        <f>F1175-'[1]Сравнение'!F1174</f>
        <v>0</v>
      </c>
    </row>
    <row r="1176" spans="1:12" ht="15.75">
      <c r="A1176" s="11">
        <f>B1176-'[1]Сравнение'!B1174</f>
        <v>0</v>
      </c>
      <c r="B1176" s="7" t="s">
        <v>1614</v>
      </c>
      <c r="C1176" s="62"/>
      <c r="D1176" s="25" t="s">
        <v>22</v>
      </c>
      <c r="E1176" s="29">
        <f>F1176+H1176+I1176+J1176</f>
        <v>16349.79495</v>
      </c>
      <c r="F1176" s="29">
        <v>6278.81216</v>
      </c>
      <c r="G1176" s="29"/>
      <c r="H1176" s="29">
        <v>5116.995</v>
      </c>
      <c r="I1176" s="29">
        <v>2501.51879</v>
      </c>
      <c r="J1176" s="29">
        <f>2452.469</f>
        <v>2452.469</v>
      </c>
      <c r="K1176" s="81"/>
      <c r="L1176" s="15">
        <f>F1176-'[1]Сравнение'!F1175</f>
        <v>0</v>
      </c>
    </row>
    <row r="1177" spans="1:12" ht="15.75">
      <c r="A1177" s="11">
        <f>B1177-'[1]Сравнение'!B1175</f>
        <v>0</v>
      </c>
      <c r="B1177" s="7" t="s">
        <v>1615</v>
      </c>
      <c r="C1177" s="62"/>
      <c r="D1177" s="25" t="s">
        <v>23</v>
      </c>
      <c r="E1177" s="29">
        <f>F1177+H1177+I1177+J1177</f>
        <v>0</v>
      </c>
      <c r="F1177" s="29">
        <v>0</v>
      </c>
      <c r="G1177" s="29"/>
      <c r="H1177" s="29">
        <v>0</v>
      </c>
      <c r="I1177" s="29">
        <v>0</v>
      </c>
      <c r="J1177" s="29">
        <v>0</v>
      </c>
      <c r="K1177" s="81"/>
      <c r="L1177" s="15">
        <f>F1177-'[1]Сравнение'!F1176</f>
        <v>0</v>
      </c>
    </row>
    <row r="1178" spans="1:12" ht="15.75">
      <c r="A1178" s="11">
        <f>B1178-'[1]Сравнение'!B1176</f>
        <v>0</v>
      </c>
      <c r="B1178" s="7" t="s">
        <v>1616</v>
      </c>
      <c r="C1178" s="62"/>
      <c r="D1178" s="25" t="s">
        <v>25</v>
      </c>
      <c r="E1178" s="29">
        <f>F1178+H1178+I1178+J1178</f>
        <v>0</v>
      </c>
      <c r="F1178" s="29">
        <v>0</v>
      </c>
      <c r="G1178" s="29"/>
      <c r="H1178" s="29">
        <v>0</v>
      </c>
      <c r="I1178" s="29">
        <v>0</v>
      </c>
      <c r="J1178" s="29">
        <v>0</v>
      </c>
      <c r="K1178" s="81"/>
      <c r="L1178" s="15">
        <f>F1178-'[1]Сравнение'!F1177</f>
        <v>0</v>
      </c>
    </row>
    <row r="1179" spans="1:12" ht="15.75">
      <c r="A1179" s="11">
        <f>B1179-'[1]Сравнение'!B1177</f>
        <v>0</v>
      </c>
      <c r="B1179" s="7" t="s">
        <v>1617</v>
      </c>
      <c r="C1179" s="62"/>
      <c r="D1179" s="25" t="s">
        <v>26</v>
      </c>
      <c r="E1179" s="29">
        <f>F1179+H1179+I1179+J1179</f>
        <v>0</v>
      </c>
      <c r="F1179" s="29">
        <v>0</v>
      </c>
      <c r="G1179" s="29"/>
      <c r="H1179" s="29">
        <v>0</v>
      </c>
      <c r="I1179" s="29">
        <v>0</v>
      </c>
      <c r="J1179" s="29">
        <v>0</v>
      </c>
      <c r="K1179" s="81"/>
      <c r="L1179" s="15">
        <f>F1179-'[1]Сравнение'!F1178</f>
        <v>0</v>
      </c>
    </row>
    <row r="1180" spans="1:12" ht="15.75" customHeight="1">
      <c r="A1180" s="11">
        <f>B1180-'[1]Сравнение'!B1178</f>
        <v>0</v>
      </c>
      <c r="B1180" s="7" t="s">
        <v>1618</v>
      </c>
      <c r="C1180" s="61" t="s">
        <v>1619</v>
      </c>
      <c r="D1180" s="13" t="s">
        <v>30</v>
      </c>
      <c r="E1180" s="23">
        <f>SUM(E1181:E1184)</f>
        <v>3111.10585</v>
      </c>
      <c r="F1180" s="23">
        <f>SUM(F1181:F1184)</f>
        <v>1124.478</v>
      </c>
      <c r="G1180" s="23"/>
      <c r="H1180" s="23">
        <f>SUM(H1181:H1184)</f>
        <v>916.40738</v>
      </c>
      <c r="I1180" s="23">
        <f>SUM(I1181:I1184)</f>
        <v>447.99927</v>
      </c>
      <c r="J1180" s="23">
        <f>SUM(J1181:J1184)</f>
        <v>622.2212</v>
      </c>
      <c r="K1180" s="81"/>
      <c r="L1180" s="15">
        <f>F1180-'[1]Сравнение'!F1179</f>
        <v>0</v>
      </c>
    </row>
    <row r="1181" spans="1:12" ht="15.75">
      <c r="A1181" s="11">
        <f>B1181-'[1]Сравнение'!B1179</f>
        <v>0</v>
      </c>
      <c r="B1181" s="7" t="s">
        <v>1620</v>
      </c>
      <c r="C1181" s="62"/>
      <c r="D1181" s="25" t="s">
        <v>22</v>
      </c>
      <c r="E1181" s="29">
        <f>F1181+H1181+I1181+J1181</f>
        <v>3111.10585</v>
      </c>
      <c r="F1181" s="29">
        <v>1124.478</v>
      </c>
      <c r="G1181" s="29"/>
      <c r="H1181" s="29">
        <v>916.40738</v>
      </c>
      <c r="I1181" s="29">
        <v>447.99927</v>
      </c>
      <c r="J1181" s="29">
        <f>622.2212</f>
        <v>622.2212</v>
      </c>
      <c r="K1181" s="81"/>
      <c r="L1181" s="15">
        <f>F1181-'[1]Сравнение'!F1180</f>
        <v>0</v>
      </c>
    </row>
    <row r="1182" spans="1:12" ht="15.75">
      <c r="A1182" s="11">
        <f>B1182-'[1]Сравнение'!B1180</f>
        <v>0</v>
      </c>
      <c r="B1182" s="7" t="s">
        <v>1621</v>
      </c>
      <c r="C1182" s="62"/>
      <c r="D1182" s="25" t="s">
        <v>23</v>
      </c>
      <c r="E1182" s="29">
        <f>F1182+H1182+I1182+J1182</f>
        <v>0</v>
      </c>
      <c r="F1182" s="29">
        <v>0</v>
      </c>
      <c r="G1182" s="29"/>
      <c r="H1182" s="29">
        <v>0</v>
      </c>
      <c r="I1182" s="29">
        <v>0</v>
      </c>
      <c r="J1182" s="29">
        <v>0</v>
      </c>
      <c r="K1182" s="81"/>
      <c r="L1182" s="15">
        <f>F1182-'[1]Сравнение'!F1181</f>
        <v>0</v>
      </c>
    </row>
    <row r="1183" spans="1:12" ht="15.75">
      <c r="A1183" s="11">
        <f>B1183-'[1]Сравнение'!B1181</f>
        <v>0</v>
      </c>
      <c r="B1183" s="7" t="s">
        <v>1622</v>
      </c>
      <c r="C1183" s="62"/>
      <c r="D1183" s="25" t="s">
        <v>25</v>
      </c>
      <c r="E1183" s="29">
        <f>F1183+H1183+I1183+J1183</f>
        <v>0</v>
      </c>
      <c r="F1183" s="29">
        <v>0</v>
      </c>
      <c r="G1183" s="29"/>
      <c r="H1183" s="29">
        <v>0</v>
      </c>
      <c r="I1183" s="29">
        <v>0</v>
      </c>
      <c r="J1183" s="29">
        <v>0</v>
      </c>
      <c r="K1183" s="81"/>
      <c r="L1183" s="15">
        <f>F1183-'[1]Сравнение'!F1182</f>
        <v>0</v>
      </c>
    </row>
    <row r="1184" spans="1:12" ht="15.75">
      <c r="A1184" s="11">
        <f>B1184-'[1]Сравнение'!B1182</f>
        <v>0</v>
      </c>
      <c r="B1184" s="7" t="s">
        <v>1623</v>
      </c>
      <c r="C1184" s="62"/>
      <c r="D1184" s="25" t="s">
        <v>26</v>
      </c>
      <c r="E1184" s="29">
        <f>F1184+H1184+I1184+J1184</f>
        <v>0</v>
      </c>
      <c r="F1184" s="29">
        <v>0</v>
      </c>
      <c r="G1184" s="29"/>
      <c r="H1184" s="29">
        <v>0</v>
      </c>
      <c r="I1184" s="29">
        <v>0</v>
      </c>
      <c r="J1184" s="29">
        <v>0</v>
      </c>
      <c r="K1184" s="81"/>
      <c r="L1184" s="15">
        <f>F1184-'[1]Сравнение'!F1183</f>
        <v>0</v>
      </c>
    </row>
    <row r="1185" spans="1:12" ht="15.75" customHeight="1">
      <c r="A1185" s="11">
        <f>B1185-'[1]Сравнение'!B1183</f>
        <v>0</v>
      </c>
      <c r="B1185" s="7" t="s">
        <v>1624</v>
      </c>
      <c r="C1185" s="61" t="s">
        <v>1625</v>
      </c>
      <c r="D1185" s="13" t="s">
        <v>30</v>
      </c>
      <c r="E1185" s="23">
        <f>SUM(E1186:E1189)</f>
        <v>3302.68006</v>
      </c>
      <c r="F1185" s="23">
        <f>SUM(F1186:F1189)</f>
        <v>1193.721</v>
      </c>
      <c r="G1185" s="23"/>
      <c r="H1185" s="23">
        <f>SUM(H1186:H1189)</f>
        <v>972.837</v>
      </c>
      <c r="I1185" s="23">
        <f>SUM(I1186:I1189)</f>
        <v>475.58606</v>
      </c>
      <c r="J1185" s="23">
        <f>SUM(J1186:J1189)</f>
        <v>660.536</v>
      </c>
      <c r="K1185" s="81"/>
      <c r="L1185" s="15">
        <f>F1185-'[1]Сравнение'!F1184</f>
        <v>0</v>
      </c>
    </row>
    <row r="1186" spans="1:12" ht="15.75">
      <c r="A1186" s="11">
        <f>B1186-'[1]Сравнение'!B1184</f>
        <v>0</v>
      </c>
      <c r="B1186" s="7" t="s">
        <v>1626</v>
      </c>
      <c r="C1186" s="62"/>
      <c r="D1186" s="25" t="s">
        <v>22</v>
      </c>
      <c r="E1186" s="29">
        <f>F1186+H1186+I1186+J1186</f>
        <v>3302.68006</v>
      </c>
      <c r="F1186" s="29">
        <v>1193.721</v>
      </c>
      <c r="G1186" s="29"/>
      <c r="H1186" s="29">
        <v>972.837</v>
      </c>
      <c r="I1186" s="29">
        <v>475.58606</v>
      </c>
      <c r="J1186" s="29">
        <f>660.536</f>
        <v>660.536</v>
      </c>
      <c r="K1186" s="81"/>
      <c r="L1186" s="15">
        <f>F1186-'[1]Сравнение'!F1185</f>
        <v>0</v>
      </c>
    </row>
    <row r="1187" spans="1:12" ht="15.75">
      <c r="A1187" s="11">
        <f>B1187-'[1]Сравнение'!B1185</f>
        <v>0</v>
      </c>
      <c r="B1187" s="7" t="s">
        <v>1627</v>
      </c>
      <c r="C1187" s="62"/>
      <c r="D1187" s="25" t="s">
        <v>23</v>
      </c>
      <c r="E1187" s="29">
        <f>F1187+H1187+I1187+J1187</f>
        <v>0</v>
      </c>
      <c r="F1187" s="29">
        <v>0</v>
      </c>
      <c r="G1187" s="29"/>
      <c r="H1187" s="29">
        <v>0</v>
      </c>
      <c r="I1187" s="29">
        <v>0</v>
      </c>
      <c r="J1187" s="29">
        <v>0</v>
      </c>
      <c r="K1187" s="81"/>
      <c r="L1187" s="15">
        <f>F1187-'[1]Сравнение'!F1186</f>
        <v>0</v>
      </c>
    </row>
    <row r="1188" spans="1:12" ht="15.75">
      <c r="A1188" s="11">
        <f>B1188-'[1]Сравнение'!B1186</f>
        <v>0</v>
      </c>
      <c r="B1188" s="7" t="s">
        <v>1628</v>
      </c>
      <c r="C1188" s="62"/>
      <c r="D1188" s="25" t="s">
        <v>25</v>
      </c>
      <c r="E1188" s="29">
        <f>F1188+H1188+I1188+J1188</f>
        <v>0</v>
      </c>
      <c r="F1188" s="29">
        <v>0</v>
      </c>
      <c r="G1188" s="29"/>
      <c r="H1188" s="29">
        <v>0</v>
      </c>
      <c r="I1188" s="29">
        <v>0</v>
      </c>
      <c r="J1188" s="29">
        <v>0</v>
      </c>
      <c r="K1188" s="81"/>
      <c r="L1188" s="15">
        <f>F1188-'[1]Сравнение'!F1187</f>
        <v>0</v>
      </c>
    </row>
    <row r="1189" spans="1:12" ht="15.75">
      <c r="A1189" s="11">
        <f>B1189-'[1]Сравнение'!B1187</f>
        <v>0</v>
      </c>
      <c r="B1189" s="7" t="s">
        <v>1629</v>
      </c>
      <c r="C1189" s="62"/>
      <c r="D1189" s="25" t="s">
        <v>26</v>
      </c>
      <c r="E1189" s="29">
        <f>F1189+H1189+I1189+J1189</f>
        <v>0</v>
      </c>
      <c r="F1189" s="29">
        <v>0</v>
      </c>
      <c r="G1189" s="29"/>
      <c r="H1189" s="29">
        <v>0</v>
      </c>
      <c r="I1189" s="29">
        <v>0</v>
      </c>
      <c r="J1189" s="29">
        <v>0</v>
      </c>
      <c r="K1189" s="81"/>
      <c r="L1189" s="15">
        <f>F1189-'[1]Сравнение'!F1188</f>
        <v>0</v>
      </c>
    </row>
    <row r="1190" spans="1:12" ht="15.75" customHeight="1">
      <c r="A1190" s="11">
        <f>B1190-'[1]Сравнение'!B1188</f>
        <v>0</v>
      </c>
      <c r="B1190" s="7" t="s">
        <v>1630</v>
      </c>
      <c r="C1190" s="61" t="s">
        <v>1631</v>
      </c>
      <c r="D1190" s="13" t="s">
        <v>30</v>
      </c>
      <c r="E1190" s="23">
        <f>SUM(E1191:E1194)</f>
        <v>7882.064</v>
      </c>
      <c r="F1190" s="23">
        <f>SUM(F1191:F1194)</f>
        <v>3026.984</v>
      </c>
      <c r="G1190" s="23"/>
      <c r="H1190" s="23">
        <f>SUM(H1191:H1194)</f>
        <v>2466.787</v>
      </c>
      <c r="I1190" s="23">
        <f>SUM(I1191:I1194)</f>
        <v>1205.97</v>
      </c>
      <c r="J1190" s="23">
        <f>SUM(J1191:J1194)</f>
        <v>1182.323</v>
      </c>
      <c r="K1190" s="81"/>
      <c r="L1190" s="15">
        <f>F1190-'[1]Сравнение'!F1189</f>
        <v>0</v>
      </c>
    </row>
    <row r="1191" spans="1:12" ht="15.75">
      <c r="A1191" s="11">
        <f>B1191-'[1]Сравнение'!B1189</f>
        <v>0</v>
      </c>
      <c r="B1191" s="7" t="s">
        <v>1632</v>
      </c>
      <c r="C1191" s="62"/>
      <c r="D1191" s="25" t="s">
        <v>22</v>
      </c>
      <c r="E1191" s="29">
        <f>F1191+H1191+I1191+J1191</f>
        <v>7882.064</v>
      </c>
      <c r="F1191" s="29">
        <v>3026.984</v>
      </c>
      <c r="G1191" s="29"/>
      <c r="H1191" s="29">
        <v>2466.787</v>
      </c>
      <c r="I1191" s="29">
        <f>1205.97</f>
        <v>1205.97</v>
      </c>
      <c r="J1191" s="29">
        <f>1182.323</f>
        <v>1182.323</v>
      </c>
      <c r="K1191" s="81"/>
      <c r="L1191" s="15">
        <f>F1191-'[1]Сравнение'!F1190</f>
        <v>0</v>
      </c>
    </row>
    <row r="1192" spans="1:12" ht="15.75">
      <c r="A1192" s="11">
        <f>B1192-'[1]Сравнение'!B1190</f>
        <v>0</v>
      </c>
      <c r="B1192" s="7" t="s">
        <v>1633</v>
      </c>
      <c r="C1192" s="62"/>
      <c r="D1192" s="25" t="s">
        <v>23</v>
      </c>
      <c r="E1192" s="29">
        <f>F1192+H1192+I1192+J1192</f>
        <v>0</v>
      </c>
      <c r="F1192" s="29">
        <v>0</v>
      </c>
      <c r="G1192" s="29"/>
      <c r="H1192" s="29">
        <v>0</v>
      </c>
      <c r="I1192" s="29">
        <v>0</v>
      </c>
      <c r="J1192" s="29">
        <v>0</v>
      </c>
      <c r="K1192" s="81"/>
      <c r="L1192" s="15">
        <f>F1192-'[1]Сравнение'!F1191</f>
        <v>0</v>
      </c>
    </row>
    <row r="1193" spans="1:12" ht="15.75">
      <c r="A1193" s="11">
        <f>B1193-'[1]Сравнение'!B1191</f>
        <v>0</v>
      </c>
      <c r="B1193" s="7" t="s">
        <v>1634</v>
      </c>
      <c r="C1193" s="62"/>
      <c r="D1193" s="25" t="s">
        <v>25</v>
      </c>
      <c r="E1193" s="29">
        <f>F1193+H1193+I1193+J1193</f>
        <v>0</v>
      </c>
      <c r="F1193" s="29">
        <v>0</v>
      </c>
      <c r="G1193" s="29"/>
      <c r="H1193" s="29">
        <v>0</v>
      </c>
      <c r="I1193" s="29">
        <v>0</v>
      </c>
      <c r="J1193" s="29">
        <v>0</v>
      </c>
      <c r="K1193" s="81"/>
      <c r="L1193" s="15">
        <f>F1193-'[1]Сравнение'!F1192</f>
        <v>0</v>
      </c>
    </row>
    <row r="1194" spans="1:12" ht="15.75">
      <c r="A1194" s="11">
        <f>B1194-'[1]Сравнение'!B1192</f>
        <v>0</v>
      </c>
      <c r="B1194" s="7" t="s">
        <v>1635</v>
      </c>
      <c r="C1194" s="62"/>
      <c r="D1194" s="25" t="s">
        <v>26</v>
      </c>
      <c r="E1194" s="29">
        <f>F1194+H1194+I1194+J1194</f>
        <v>0</v>
      </c>
      <c r="F1194" s="29">
        <v>0</v>
      </c>
      <c r="G1194" s="29"/>
      <c r="H1194" s="29">
        <v>0</v>
      </c>
      <c r="I1194" s="29">
        <v>0</v>
      </c>
      <c r="J1194" s="29">
        <v>0</v>
      </c>
      <c r="K1194" s="81"/>
      <c r="L1194" s="15">
        <f>F1194-'[1]Сравнение'!F1193</f>
        <v>0</v>
      </c>
    </row>
    <row r="1195" spans="1:12" ht="15.75" customHeight="1">
      <c r="A1195" s="11">
        <f>B1195-'[1]Сравнение'!B1193</f>
        <v>0</v>
      </c>
      <c r="B1195" s="7" t="s">
        <v>1636</v>
      </c>
      <c r="C1195" s="61" t="s">
        <v>1637</v>
      </c>
      <c r="D1195" s="13" t="s">
        <v>30</v>
      </c>
      <c r="E1195" s="23">
        <f>SUM(E1196:E1199)</f>
        <v>8661.611</v>
      </c>
      <c r="F1195" s="23">
        <f>SUM(F1196:F1199)</f>
        <v>3287.186</v>
      </c>
      <c r="G1195" s="23"/>
      <c r="H1195" s="23">
        <f>SUM(H1196:H1199)</f>
        <v>1385.858</v>
      </c>
      <c r="I1195" s="23">
        <f>SUM(I1196:I1199)</f>
        <v>1309.635</v>
      </c>
      <c r="J1195" s="23">
        <f>SUM(J1196:J1199)</f>
        <v>2678.932</v>
      </c>
      <c r="K1195" s="81"/>
      <c r="L1195" s="15">
        <f>F1195-'[1]Сравнение'!F1194</f>
        <v>0</v>
      </c>
    </row>
    <row r="1196" spans="1:12" ht="15.75">
      <c r="A1196" s="11">
        <f>B1196-'[1]Сравнение'!B1194</f>
        <v>0</v>
      </c>
      <c r="B1196" s="7" t="s">
        <v>1638</v>
      </c>
      <c r="C1196" s="62"/>
      <c r="D1196" s="25" t="s">
        <v>22</v>
      </c>
      <c r="E1196" s="29">
        <f>F1196+H1196+I1196+J1196</f>
        <v>8661.611</v>
      </c>
      <c r="F1196" s="29">
        <v>3287.186</v>
      </c>
      <c r="G1196" s="29"/>
      <c r="H1196" s="29">
        <v>1385.858</v>
      </c>
      <c r="I1196" s="29">
        <f>1309.635</f>
        <v>1309.635</v>
      </c>
      <c r="J1196" s="29">
        <f>2678.932</f>
        <v>2678.932</v>
      </c>
      <c r="K1196" s="81"/>
      <c r="L1196" s="15">
        <f>F1196-'[1]Сравнение'!F1195</f>
        <v>0</v>
      </c>
    </row>
    <row r="1197" spans="1:12" ht="15.75">
      <c r="A1197" s="11">
        <f>B1197-'[1]Сравнение'!B1195</f>
        <v>0</v>
      </c>
      <c r="B1197" s="7" t="s">
        <v>1639</v>
      </c>
      <c r="C1197" s="62"/>
      <c r="D1197" s="25" t="s">
        <v>23</v>
      </c>
      <c r="E1197" s="29">
        <f>F1197+H1197+I1197+J1197</f>
        <v>0</v>
      </c>
      <c r="F1197" s="29">
        <v>0</v>
      </c>
      <c r="G1197" s="29"/>
      <c r="H1197" s="29">
        <v>0</v>
      </c>
      <c r="I1197" s="29">
        <v>0</v>
      </c>
      <c r="J1197" s="29">
        <v>0</v>
      </c>
      <c r="K1197" s="81"/>
      <c r="L1197" s="15">
        <f>F1197-'[1]Сравнение'!F1196</f>
        <v>0</v>
      </c>
    </row>
    <row r="1198" spans="1:12" ht="15.75">
      <c r="A1198" s="11">
        <f>B1198-'[1]Сравнение'!B1196</f>
        <v>0</v>
      </c>
      <c r="B1198" s="7" t="s">
        <v>1640</v>
      </c>
      <c r="C1198" s="62"/>
      <c r="D1198" s="25" t="s">
        <v>25</v>
      </c>
      <c r="E1198" s="29">
        <f>F1198+H1198+I1198+J1198</f>
        <v>0</v>
      </c>
      <c r="F1198" s="29">
        <v>0</v>
      </c>
      <c r="G1198" s="29"/>
      <c r="H1198" s="29">
        <v>0</v>
      </c>
      <c r="I1198" s="29">
        <v>0</v>
      </c>
      <c r="J1198" s="29">
        <v>0</v>
      </c>
      <c r="K1198" s="81"/>
      <c r="L1198" s="15">
        <f>F1198-'[1]Сравнение'!F1197</f>
        <v>0</v>
      </c>
    </row>
    <row r="1199" spans="1:12" ht="15.75">
      <c r="A1199" s="11">
        <f>B1199-'[1]Сравнение'!B1197</f>
        <v>0</v>
      </c>
      <c r="B1199" s="7" t="s">
        <v>1641</v>
      </c>
      <c r="C1199" s="62"/>
      <c r="D1199" s="25" t="s">
        <v>26</v>
      </c>
      <c r="E1199" s="29">
        <f>F1199+H1199+I1199+J1199</f>
        <v>0</v>
      </c>
      <c r="F1199" s="29">
        <v>0</v>
      </c>
      <c r="G1199" s="29"/>
      <c r="H1199" s="29">
        <v>0</v>
      </c>
      <c r="I1199" s="29">
        <v>0</v>
      </c>
      <c r="J1199" s="29">
        <v>0</v>
      </c>
      <c r="K1199" s="81"/>
      <c r="L1199" s="15">
        <f>F1199-'[1]Сравнение'!F1198</f>
        <v>0</v>
      </c>
    </row>
    <row r="1200" spans="1:12" ht="15.75" customHeight="1">
      <c r="A1200" s="11">
        <f>B1200-'[1]Сравнение'!B1198</f>
        <v>0</v>
      </c>
      <c r="B1200" s="7" t="s">
        <v>1642</v>
      </c>
      <c r="C1200" s="61" t="s">
        <v>1643</v>
      </c>
      <c r="D1200" s="13" t="s">
        <v>30</v>
      </c>
      <c r="E1200" s="23">
        <f>SUM(E1201:E1204)</f>
        <v>3905.2626599999994</v>
      </c>
      <c r="F1200" s="23">
        <f>SUM(F1201:F1204)</f>
        <v>1393.874</v>
      </c>
      <c r="G1200" s="23"/>
      <c r="H1200" s="23">
        <f>SUM(H1201:H1204)</f>
        <v>1135.955</v>
      </c>
      <c r="I1200" s="23">
        <f>SUM(I1201:I1204)</f>
        <v>555.328</v>
      </c>
      <c r="J1200" s="23">
        <f>SUM(J1201:J1204)</f>
        <v>820.10566</v>
      </c>
      <c r="K1200" s="81"/>
      <c r="L1200" s="15">
        <f>F1200-'[1]Сравнение'!F1199</f>
        <v>0</v>
      </c>
    </row>
    <row r="1201" spans="1:12" ht="15.75">
      <c r="A1201" s="11">
        <f>B1201-'[1]Сравнение'!B1199</f>
        <v>0</v>
      </c>
      <c r="B1201" s="7" t="s">
        <v>1644</v>
      </c>
      <c r="C1201" s="62"/>
      <c r="D1201" s="25" t="s">
        <v>22</v>
      </c>
      <c r="E1201" s="29">
        <f>F1201+H1201+I1201+J1201</f>
        <v>3905.2626599999994</v>
      </c>
      <c r="F1201" s="29">
        <f>1393.874</f>
        <v>1393.874</v>
      </c>
      <c r="G1201" s="29"/>
      <c r="H1201" s="29">
        <v>1135.955</v>
      </c>
      <c r="I1201" s="29">
        <f>555.328</f>
        <v>555.328</v>
      </c>
      <c r="J1201" s="29">
        <f>820.10566</f>
        <v>820.10566</v>
      </c>
      <c r="K1201" s="81"/>
      <c r="L1201" s="15">
        <f>F1201-'[1]Сравнение'!F1200</f>
        <v>0</v>
      </c>
    </row>
    <row r="1202" spans="1:12" ht="15.75">
      <c r="A1202" s="11">
        <f>B1202-'[1]Сравнение'!B1200</f>
        <v>0</v>
      </c>
      <c r="B1202" s="7" t="s">
        <v>1645</v>
      </c>
      <c r="C1202" s="62"/>
      <c r="D1202" s="25" t="s">
        <v>23</v>
      </c>
      <c r="E1202" s="29">
        <f>F1202+H1202+I1202+J1202</f>
        <v>0</v>
      </c>
      <c r="F1202" s="29">
        <v>0</v>
      </c>
      <c r="G1202" s="29"/>
      <c r="H1202" s="29">
        <v>0</v>
      </c>
      <c r="I1202" s="29">
        <v>0</v>
      </c>
      <c r="J1202" s="29">
        <v>0</v>
      </c>
      <c r="K1202" s="81"/>
      <c r="L1202" s="15">
        <f>F1202-'[1]Сравнение'!F1201</f>
        <v>0</v>
      </c>
    </row>
    <row r="1203" spans="1:12" ht="15.75">
      <c r="A1203" s="11">
        <f>B1203-'[1]Сравнение'!B1201</f>
        <v>0</v>
      </c>
      <c r="B1203" s="7" t="s">
        <v>1646</v>
      </c>
      <c r="C1203" s="62"/>
      <c r="D1203" s="25" t="s">
        <v>25</v>
      </c>
      <c r="E1203" s="29">
        <f>F1203+H1203+I1203+J1203</f>
        <v>0</v>
      </c>
      <c r="F1203" s="29">
        <v>0</v>
      </c>
      <c r="G1203" s="29"/>
      <c r="H1203" s="29">
        <v>0</v>
      </c>
      <c r="I1203" s="29">
        <v>0</v>
      </c>
      <c r="J1203" s="29">
        <v>0</v>
      </c>
      <c r="K1203" s="81"/>
      <c r="L1203" s="15">
        <f>F1203-'[1]Сравнение'!F1202</f>
        <v>0</v>
      </c>
    </row>
    <row r="1204" spans="1:12" ht="15.75">
      <c r="A1204" s="11">
        <f>B1204-'[1]Сравнение'!B1202</f>
        <v>0</v>
      </c>
      <c r="B1204" s="7" t="s">
        <v>1647</v>
      </c>
      <c r="C1204" s="62"/>
      <c r="D1204" s="25" t="s">
        <v>26</v>
      </c>
      <c r="E1204" s="29">
        <f>F1204+H1204+I1204+J1204</f>
        <v>0</v>
      </c>
      <c r="F1204" s="29">
        <v>0</v>
      </c>
      <c r="G1204" s="29"/>
      <c r="H1204" s="29">
        <v>0</v>
      </c>
      <c r="I1204" s="29">
        <v>0</v>
      </c>
      <c r="J1204" s="29">
        <v>0</v>
      </c>
      <c r="K1204" s="81"/>
      <c r="L1204" s="15">
        <f>F1204-'[1]Сравнение'!F1203</f>
        <v>0</v>
      </c>
    </row>
    <row r="1205" spans="1:12" ht="15.75" customHeight="1">
      <c r="A1205" s="11">
        <f>B1205-'[1]Сравнение'!B1203</f>
        <v>0</v>
      </c>
      <c r="B1205" s="7" t="s">
        <v>1648</v>
      </c>
      <c r="C1205" s="61" t="s">
        <v>1649</v>
      </c>
      <c r="D1205" s="13" t="s">
        <v>30</v>
      </c>
      <c r="E1205" s="23">
        <f>SUM(E1206:E1209)</f>
        <v>4826.698</v>
      </c>
      <c r="F1205" s="23">
        <f>SUM(F1206:F1209)</f>
        <v>1722.755</v>
      </c>
      <c r="G1205" s="23"/>
      <c r="H1205" s="23">
        <f>SUM(H1206:H1209)</f>
        <v>1403.98</v>
      </c>
      <c r="I1205" s="23">
        <f>SUM(I1206:I1209)</f>
        <v>686.356</v>
      </c>
      <c r="J1205" s="23">
        <f>SUM(J1206:J1209)</f>
        <v>1013.607</v>
      </c>
      <c r="K1205" s="81"/>
      <c r="L1205" s="15">
        <f>F1205-'[1]Сравнение'!F1204</f>
        <v>0</v>
      </c>
    </row>
    <row r="1206" spans="1:12" ht="15.75">
      <c r="A1206" s="11">
        <f>B1206-'[1]Сравнение'!B1204</f>
        <v>0</v>
      </c>
      <c r="B1206" s="7" t="s">
        <v>1650</v>
      </c>
      <c r="C1206" s="62"/>
      <c r="D1206" s="25" t="s">
        <v>22</v>
      </c>
      <c r="E1206" s="29">
        <f>F1206+H1206+I1206+J1206</f>
        <v>4826.698</v>
      </c>
      <c r="F1206" s="29">
        <v>1722.755</v>
      </c>
      <c r="G1206" s="29"/>
      <c r="H1206" s="29">
        <v>1403.98</v>
      </c>
      <c r="I1206" s="29">
        <f>686.356</f>
        <v>686.356</v>
      </c>
      <c r="J1206" s="29">
        <f>1013.607</f>
        <v>1013.607</v>
      </c>
      <c r="K1206" s="81"/>
      <c r="L1206" s="15">
        <f>F1206-'[1]Сравнение'!F1205</f>
        <v>0</v>
      </c>
    </row>
    <row r="1207" spans="1:12" ht="15.75">
      <c r="A1207" s="11">
        <f>B1207-'[1]Сравнение'!B1205</f>
        <v>0</v>
      </c>
      <c r="B1207" s="7" t="s">
        <v>1651</v>
      </c>
      <c r="C1207" s="62"/>
      <c r="D1207" s="25" t="s">
        <v>23</v>
      </c>
      <c r="E1207" s="29">
        <f>F1207+H1207+I1207+J1207</f>
        <v>0</v>
      </c>
      <c r="F1207" s="29">
        <v>0</v>
      </c>
      <c r="G1207" s="29"/>
      <c r="H1207" s="29">
        <v>0</v>
      </c>
      <c r="I1207" s="29">
        <v>0</v>
      </c>
      <c r="J1207" s="29">
        <v>0</v>
      </c>
      <c r="K1207" s="81"/>
      <c r="L1207" s="15">
        <f>F1207-'[1]Сравнение'!F1206</f>
        <v>0</v>
      </c>
    </row>
    <row r="1208" spans="1:12" ht="15.75">
      <c r="A1208" s="11">
        <f>B1208-'[1]Сравнение'!B1206</f>
        <v>0</v>
      </c>
      <c r="B1208" s="7" t="s">
        <v>1652</v>
      </c>
      <c r="C1208" s="62"/>
      <c r="D1208" s="25" t="s">
        <v>25</v>
      </c>
      <c r="E1208" s="29">
        <f>F1208+H1208+I1208+J1208</f>
        <v>0</v>
      </c>
      <c r="F1208" s="29">
        <v>0</v>
      </c>
      <c r="G1208" s="29"/>
      <c r="H1208" s="29">
        <v>0</v>
      </c>
      <c r="I1208" s="29">
        <v>0</v>
      </c>
      <c r="J1208" s="29">
        <v>0</v>
      </c>
      <c r="K1208" s="81"/>
      <c r="L1208" s="15">
        <f>F1208-'[1]Сравнение'!F1207</f>
        <v>0</v>
      </c>
    </row>
    <row r="1209" spans="1:12" ht="15.75">
      <c r="A1209" s="11">
        <f>B1209-'[1]Сравнение'!B1207</f>
        <v>0</v>
      </c>
      <c r="B1209" s="7" t="s">
        <v>1653</v>
      </c>
      <c r="C1209" s="62"/>
      <c r="D1209" s="25" t="s">
        <v>26</v>
      </c>
      <c r="E1209" s="29">
        <f>F1209+H1209+I1209+J1209</f>
        <v>0</v>
      </c>
      <c r="F1209" s="29">
        <v>0</v>
      </c>
      <c r="G1209" s="29"/>
      <c r="H1209" s="29">
        <v>0</v>
      </c>
      <c r="I1209" s="29">
        <v>0</v>
      </c>
      <c r="J1209" s="29">
        <v>0</v>
      </c>
      <c r="K1209" s="81"/>
      <c r="L1209" s="15">
        <f>F1209-'[1]Сравнение'!F1208</f>
        <v>0</v>
      </c>
    </row>
    <row r="1210" spans="1:12" ht="15.75" customHeight="1">
      <c r="A1210" s="11">
        <f>B1210-'[1]Сравнение'!B1208</f>
        <v>0</v>
      </c>
      <c r="B1210" s="7" t="s">
        <v>1654</v>
      </c>
      <c r="C1210" s="61" t="s">
        <v>1655</v>
      </c>
      <c r="D1210" s="13" t="s">
        <v>30</v>
      </c>
      <c r="E1210" s="23">
        <f>SUM(E1211:E1214)</f>
        <v>5597.994</v>
      </c>
      <c r="F1210" s="23">
        <f>SUM(F1211:F1214)</f>
        <v>2149.686</v>
      </c>
      <c r="G1210" s="23"/>
      <c r="H1210" s="23">
        <f>SUM(H1211:H1214)</f>
        <v>1752.061</v>
      </c>
      <c r="I1210" s="23">
        <f>SUM(I1211:I1214)</f>
        <v>856.521</v>
      </c>
      <c r="J1210" s="23">
        <f>SUM(J1211:J1214)</f>
        <v>839.726</v>
      </c>
      <c r="K1210" s="81"/>
      <c r="L1210" s="15">
        <f>F1210-'[1]Сравнение'!F1209</f>
        <v>0</v>
      </c>
    </row>
    <row r="1211" spans="1:12" ht="15.75">
      <c r="A1211" s="11">
        <f>B1211-'[1]Сравнение'!B1209</f>
        <v>0</v>
      </c>
      <c r="B1211" s="7" t="s">
        <v>1656</v>
      </c>
      <c r="C1211" s="62"/>
      <c r="D1211" s="25" t="s">
        <v>22</v>
      </c>
      <c r="E1211" s="29">
        <f>F1211+H1211+I1211+J1211</f>
        <v>5597.994</v>
      </c>
      <c r="F1211" s="29">
        <v>2149.686</v>
      </c>
      <c r="G1211" s="29"/>
      <c r="H1211" s="29">
        <v>1752.061</v>
      </c>
      <c r="I1211" s="29">
        <f>856.521</f>
        <v>856.521</v>
      </c>
      <c r="J1211" s="29">
        <f>839.726</f>
        <v>839.726</v>
      </c>
      <c r="K1211" s="81"/>
      <c r="L1211" s="15">
        <f>F1211-'[1]Сравнение'!F1210</f>
        <v>0</v>
      </c>
    </row>
    <row r="1212" spans="1:12" ht="15.75">
      <c r="A1212" s="11">
        <f>B1212-'[1]Сравнение'!B1210</f>
        <v>0</v>
      </c>
      <c r="B1212" s="7" t="s">
        <v>1657</v>
      </c>
      <c r="C1212" s="62"/>
      <c r="D1212" s="25" t="s">
        <v>23</v>
      </c>
      <c r="E1212" s="29">
        <f>F1212+H1212+I1212+J1212</f>
        <v>0</v>
      </c>
      <c r="F1212" s="29">
        <v>0</v>
      </c>
      <c r="G1212" s="29"/>
      <c r="H1212" s="29">
        <v>0</v>
      </c>
      <c r="I1212" s="29">
        <v>0</v>
      </c>
      <c r="J1212" s="29">
        <v>0</v>
      </c>
      <c r="K1212" s="81"/>
      <c r="L1212" s="15">
        <f>F1212-'[1]Сравнение'!F1211</f>
        <v>0</v>
      </c>
    </row>
    <row r="1213" spans="1:12" ht="15.75">
      <c r="A1213" s="11">
        <f>B1213-'[1]Сравнение'!B1211</f>
        <v>0</v>
      </c>
      <c r="B1213" s="7" t="s">
        <v>1658</v>
      </c>
      <c r="C1213" s="62"/>
      <c r="D1213" s="25" t="s">
        <v>25</v>
      </c>
      <c r="E1213" s="29">
        <f>F1213+H1213+I1213+J1213</f>
        <v>0</v>
      </c>
      <c r="F1213" s="29">
        <v>0</v>
      </c>
      <c r="G1213" s="29"/>
      <c r="H1213" s="29">
        <v>0</v>
      </c>
      <c r="I1213" s="29">
        <v>0</v>
      </c>
      <c r="J1213" s="29">
        <v>0</v>
      </c>
      <c r="K1213" s="81"/>
      <c r="L1213" s="15">
        <f>F1213-'[1]Сравнение'!F1212</f>
        <v>0</v>
      </c>
    </row>
    <row r="1214" spans="1:12" ht="15.75">
      <c r="A1214" s="11">
        <f>B1214-'[1]Сравнение'!B1212</f>
        <v>0</v>
      </c>
      <c r="B1214" s="7" t="s">
        <v>1659</v>
      </c>
      <c r="C1214" s="62"/>
      <c r="D1214" s="25" t="s">
        <v>26</v>
      </c>
      <c r="E1214" s="29">
        <f>F1214+H1214+I1214+J1214</f>
        <v>0</v>
      </c>
      <c r="F1214" s="29">
        <v>0</v>
      </c>
      <c r="G1214" s="29"/>
      <c r="H1214" s="29">
        <v>0</v>
      </c>
      <c r="I1214" s="29">
        <v>0</v>
      </c>
      <c r="J1214" s="29">
        <v>0</v>
      </c>
      <c r="K1214" s="81"/>
      <c r="L1214" s="15">
        <f>F1214-'[1]Сравнение'!F1213</f>
        <v>0</v>
      </c>
    </row>
    <row r="1215" spans="1:12" ht="15.75" customHeight="1">
      <c r="A1215" s="11">
        <f>B1215-'[1]Сравнение'!B1213</f>
        <v>0</v>
      </c>
      <c r="B1215" s="7" t="s">
        <v>1660</v>
      </c>
      <c r="C1215" s="61" t="s">
        <v>1661</v>
      </c>
      <c r="D1215" s="13" t="s">
        <v>30</v>
      </c>
      <c r="E1215" s="23">
        <f>SUM(E1216:E1219)</f>
        <v>10132.723999999998</v>
      </c>
      <c r="F1215" s="23">
        <f>SUM(F1216:F1219)</f>
        <v>3886.692</v>
      </c>
      <c r="G1215" s="23"/>
      <c r="H1215" s="23">
        <f>SUM(H1216:H1219)</f>
        <v>3167.508</v>
      </c>
      <c r="I1215" s="23">
        <f>SUM(I1216:I1219)</f>
        <v>1548.483</v>
      </c>
      <c r="J1215" s="23">
        <f>SUM(J1216:J1219)</f>
        <v>1530.041</v>
      </c>
      <c r="K1215" s="81"/>
      <c r="L1215" s="15">
        <f>F1215-'[1]Сравнение'!F1214</f>
        <v>0</v>
      </c>
    </row>
    <row r="1216" spans="1:12" ht="15.75">
      <c r="A1216" s="11">
        <f>B1216-'[1]Сравнение'!B1214</f>
        <v>0</v>
      </c>
      <c r="B1216" s="7" t="s">
        <v>1662</v>
      </c>
      <c r="C1216" s="62"/>
      <c r="D1216" s="25" t="s">
        <v>22</v>
      </c>
      <c r="E1216" s="29">
        <f>F1216+H1216+I1216+J1216</f>
        <v>10132.723999999998</v>
      </c>
      <c r="F1216" s="29">
        <v>3886.692</v>
      </c>
      <c r="G1216" s="29"/>
      <c r="H1216" s="29">
        <v>3167.508</v>
      </c>
      <c r="I1216" s="29">
        <f>1548.483</f>
        <v>1548.483</v>
      </c>
      <c r="J1216" s="29">
        <f>1530.041</f>
        <v>1530.041</v>
      </c>
      <c r="K1216" s="81"/>
      <c r="L1216" s="15">
        <f>F1216-'[1]Сравнение'!F1215</f>
        <v>0</v>
      </c>
    </row>
    <row r="1217" spans="1:12" ht="15.75">
      <c r="A1217" s="11">
        <f>B1217-'[1]Сравнение'!B1215</f>
        <v>0</v>
      </c>
      <c r="B1217" s="7" t="s">
        <v>1663</v>
      </c>
      <c r="C1217" s="62"/>
      <c r="D1217" s="25" t="s">
        <v>23</v>
      </c>
      <c r="E1217" s="29">
        <f>F1217+H1217+I1217+J1217</f>
        <v>0</v>
      </c>
      <c r="F1217" s="29">
        <v>0</v>
      </c>
      <c r="G1217" s="29"/>
      <c r="H1217" s="29">
        <v>0</v>
      </c>
      <c r="I1217" s="29">
        <v>0</v>
      </c>
      <c r="J1217" s="29">
        <v>0</v>
      </c>
      <c r="K1217" s="81"/>
      <c r="L1217" s="15">
        <f>F1217-'[1]Сравнение'!F1216</f>
        <v>0</v>
      </c>
    </row>
    <row r="1218" spans="1:12" ht="15.75">
      <c r="A1218" s="11">
        <f>B1218-'[1]Сравнение'!B1216</f>
        <v>0</v>
      </c>
      <c r="B1218" s="7" t="s">
        <v>1664</v>
      </c>
      <c r="C1218" s="62"/>
      <c r="D1218" s="25" t="s">
        <v>25</v>
      </c>
      <c r="E1218" s="29">
        <f>F1218+H1218+I1218+J1218</f>
        <v>0</v>
      </c>
      <c r="F1218" s="29">
        <v>0</v>
      </c>
      <c r="G1218" s="29"/>
      <c r="H1218" s="29">
        <v>0</v>
      </c>
      <c r="I1218" s="29">
        <v>0</v>
      </c>
      <c r="J1218" s="29">
        <v>0</v>
      </c>
      <c r="K1218" s="81"/>
      <c r="L1218" s="15">
        <f>F1218-'[1]Сравнение'!F1217</f>
        <v>0</v>
      </c>
    </row>
    <row r="1219" spans="1:12" ht="15.75">
      <c r="A1219" s="11">
        <f>B1219-'[1]Сравнение'!B1217</f>
        <v>0</v>
      </c>
      <c r="B1219" s="7" t="s">
        <v>1665</v>
      </c>
      <c r="C1219" s="62"/>
      <c r="D1219" s="25" t="s">
        <v>26</v>
      </c>
      <c r="E1219" s="29">
        <f>F1219+H1219+I1219+J1219</f>
        <v>0</v>
      </c>
      <c r="F1219" s="29">
        <v>0</v>
      </c>
      <c r="G1219" s="29"/>
      <c r="H1219" s="29">
        <v>0</v>
      </c>
      <c r="I1219" s="29">
        <v>0</v>
      </c>
      <c r="J1219" s="29">
        <v>0</v>
      </c>
      <c r="K1219" s="81"/>
      <c r="L1219" s="15">
        <f>F1219-'[1]Сравнение'!F1218</f>
        <v>0</v>
      </c>
    </row>
    <row r="1220" spans="1:12" ht="15.75" customHeight="1">
      <c r="A1220" s="11">
        <f>B1220-'[1]Сравнение'!B1218</f>
        <v>0</v>
      </c>
      <c r="B1220" s="7" t="s">
        <v>1666</v>
      </c>
      <c r="C1220" s="61" t="s">
        <v>1667</v>
      </c>
      <c r="D1220" s="13" t="s">
        <v>30</v>
      </c>
      <c r="E1220" s="23">
        <f>SUM(E1221:E1224)</f>
        <v>10199.797</v>
      </c>
      <c r="F1220" s="23">
        <f>SUM(F1221:F1224)</f>
        <v>3912.42</v>
      </c>
      <c r="G1220" s="23"/>
      <c r="H1220" s="23">
        <f>SUM(H1221:H1224)</f>
        <v>3188.475</v>
      </c>
      <c r="I1220" s="23">
        <f>SUM(I1221:I1224)</f>
        <v>1558.733</v>
      </c>
      <c r="J1220" s="23">
        <f>SUM(J1221:J1224)</f>
        <v>1540.169</v>
      </c>
      <c r="K1220" s="81"/>
      <c r="L1220" s="15">
        <f>F1220-'[1]Сравнение'!F1219</f>
        <v>0</v>
      </c>
    </row>
    <row r="1221" spans="1:12" ht="15.75">
      <c r="A1221" s="11">
        <f>B1221-'[1]Сравнение'!B1219</f>
        <v>0</v>
      </c>
      <c r="B1221" s="7" t="s">
        <v>1668</v>
      </c>
      <c r="C1221" s="62"/>
      <c r="D1221" s="25" t="s">
        <v>22</v>
      </c>
      <c r="E1221" s="29">
        <f>F1221+H1221+I1221+J1221</f>
        <v>10199.797</v>
      </c>
      <c r="F1221" s="29">
        <v>3912.42</v>
      </c>
      <c r="G1221" s="29"/>
      <c r="H1221" s="29">
        <v>3188.475</v>
      </c>
      <c r="I1221" s="29">
        <v>1558.733</v>
      </c>
      <c r="J1221" s="29">
        <f>1540.169</f>
        <v>1540.169</v>
      </c>
      <c r="K1221" s="81"/>
      <c r="L1221" s="15">
        <f>F1221-'[1]Сравнение'!F1220</f>
        <v>0</v>
      </c>
    </row>
    <row r="1222" spans="1:12" ht="15.75">
      <c r="A1222" s="11">
        <f>B1222-'[1]Сравнение'!B1220</f>
        <v>0</v>
      </c>
      <c r="B1222" s="7" t="s">
        <v>1669</v>
      </c>
      <c r="C1222" s="62"/>
      <c r="D1222" s="25" t="s">
        <v>23</v>
      </c>
      <c r="E1222" s="29">
        <f>F1222+H1222+I1222+J1222</f>
        <v>0</v>
      </c>
      <c r="F1222" s="29">
        <v>0</v>
      </c>
      <c r="G1222" s="29"/>
      <c r="H1222" s="29">
        <v>0</v>
      </c>
      <c r="I1222" s="29">
        <v>0</v>
      </c>
      <c r="J1222" s="29">
        <v>0</v>
      </c>
      <c r="K1222" s="81"/>
      <c r="L1222" s="15">
        <f>F1222-'[1]Сравнение'!F1221</f>
        <v>0</v>
      </c>
    </row>
    <row r="1223" spans="1:12" ht="15.75">
      <c r="A1223" s="11">
        <f>B1223-'[1]Сравнение'!B1221</f>
        <v>0</v>
      </c>
      <c r="B1223" s="7" t="s">
        <v>1670</v>
      </c>
      <c r="C1223" s="62"/>
      <c r="D1223" s="25" t="s">
        <v>25</v>
      </c>
      <c r="E1223" s="29">
        <f>F1223+H1223+I1223+J1223</f>
        <v>0</v>
      </c>
      <c r="F1223" s="29">
        <v>0</v>
      </c>
      <c r="G1223" s="29"/>
      <c r="H1223" s="29">
        <v>0</v>
      </c>
      <c r="I1223" s="29">
        <v>0</v>
      </c>
      <c r="J1223" s="29">
        <v>0</v>
      </c>
      <c r="K1223" s="81"/>
      <c r="L1223" s="15">
        <f>F1223-'[1]Сравнение'!F1222</f>
        <v>0</v>
      </c>
    </row>
    <row r="1224" spans="1:12" ht="15.75">
      <c r="A1224" s="11">
        <f>B1224-'[1]Сравнение'!B1222</f>
        <v>0</v>
      </c>
      <c r="B1224" s="7" t="s">
        <v>1671</v>
      </c>
      <c r="C1224" s="62"/>
      <c r="D1224" s="25" t="s">
        <v>26</v>
      </c>
      <c r="E1224" s="29">
        <f>F1224+H1224+I1224+J1224</f>
        <v>0</v>
      </c>
      <c r="F1224" s="29">
        <v>0</v>
      </c>
      <c r="G1224" s="29"/>
      <c r="H1224" s="29">
        <v>0</v>
      </c>
      <c r="I1224" s="29">
        <v>0</v>
      </c>
      <c r="J1224" s="29">
        <v>0</v>
      </c>
      <c r="K1224" s="81"/>
      <c r="L1224" s="15">
        <f>F1224-'[1]Сравнение'!F1223</f>
        <v>0</v>
      </c>
    </row>
    <row r="1225" spans="1:12" ht="15.75" customHeight="1">
      <c r="A1225" s="11">
        <f>B1225-'[1]Сравнение'!B1223</f>
        <v>0</v>
      </c>
      <c r="B1225" s="7" t="s">
        <v>1672</v>
      </c>
      <c r="C1225" s="61" t="s">
        <v>1673</v>
      </c>
      <c r="D1225" s="13" t="s">
        <v>30</v>
      </c>
      <c r="E1225" s="23">
        <f>SUM(E1226:E1229)</f>
        <v>11883.642</v>
      </c>
      <c r="F1225" s="23">
        <f>SUM(F1226:F1229)</f>
        <v>4558.306</v>
      </c>
      <c r="G1225" s="23"/>
      <c r="H1225" s="23">
        <f>SUM(H1226:H1229)</f>
        <v>3714.848</v>
      </c>
      <c r="I1225" s="23">
        <f>SUM(I1226:I1229)</f>
        <v>1816.058</v>
      </c>
      <c r="J1225" s="23">
        <f>SUM(J1226:J1229)</f>
        <v>1794.43</v>
      </c>
      <c r="K1225" s="81"/>
      <c r="L1225" s="15">
        <f>F1225-'[1]Сравнение'!F1224</f>
        <v>0</v>
      </c>
    </row>
    <row r="1226" spans="1:12" ht="15.75">
      <c r="A1226" s="11">
        <f>B1226-'[1]Сравнение'!B1224</f>
        <v>0</v>
      </c>
      <c r="B1226" s="7" t="s">
        <v>1674</v>
      </c>
      <c r="C1226" s="62"/>
      <c r="D1226" s="25" t="s">
        <v>22</v>
      </c>
      <c r="E1226" s="29">
        <f>F1226+H1226+I1226+J1226</f>
        <v>11883.642</v>
      </c>
      <c r="F1226" s="29">
        <v>4558.306</v>
      </c>
      <c r="G1226" s="29"/>
      <c r="H1226" s="29">
        <v>3714.848</v>
      </c>
      <c r="I1226" s="29">
        <v>1816.058</v>
      </c>
      <c r="J1226" s="29">
        <f>1794.43</f>
        <v>1794.43</v>
      </c>
      <c r="K1226" s="81"/>
      <c r="L1226" s="15">
        <f>F1226-'[1]Сравнение'!F1225</f>
        <v>0</v>
      </c>
    </row>
    <row r="1227" spans="1:12" ht="15.75">
      <c r="A1227" s="11">
        <f>B1227-'[1]Сравнение'!B1225</f>
        <v>0</v>
      </c>
      <c r="B1227" s="7" t="s">
        <v>1675</v>
      </c>
      <c r="C1227" s="62"/>
      <c r="D1227" s="25" t="s">
        <v>23</v>
      </c>
      <c r="E1227" s="29">
        <f>F1227+H1227+I1227+J1227</f>
        <v>0</v>
      </c>
      <c r="F1227" s="29">
        <v>0</v>
      </c>
      <c r="G1227" s="29"/>
      <c r="H1227" s="29">
        <v>0</v>
      </c>
      <c r="I1227" s="29">
        <v>0</v>
      </c>
      <c r="J1227" s="29">
        <v>0</v>
      </c>
      <c r="K1227" s="81"/>
      <c r="L1227" s="15">
        <f>F1227-'[1]Сравнение'!F1226</f>
        <v>0</v>
      </c>
    </row>
    <row r="1228" spans="1:12" ht="15.75">
      <c r="A1228" s="11">
        <f>B1228-'[1]Сравнение'!B1226</f>
        <v>0</v>
      </c>
      <c r="B1228" s="7" t="s">
        <v>1676</v>
      </c>
      <c r="C1228" s="62"/>
      <c r="D1228" s="25" t="s">
        <v>25</v>
      </c>
      <c r="E1228" s="29">
        <f>F1228+H1228+I1228+J1228</f>
        <v>0</v>
      </c>
      <c r="F1228" s="29">
        <v>0</v>
      </c>
      <c r="G1228" s="29"/>
      <c r="H1228" s="29">
        <v>0</v>
      </c>
      <c r="I1228" s="29">
        <v>0</v>
      </c>
      <c r="J1228" s="29">
        <v>0</v>
      </c>
      <c r="K1228" s="81"/>
      <c r="L1228" s="15">
        <f>F1228-'[1]Сравнение'!F1227</f>
        <v>0</v>
      </c>
    </row>
    <row r="1229" spans="1:12" ht="15.75">
      <c r="A1229" s="11">
        <f>B1229-'[1]Сравнение'!B1227</f>
        <v>0</v>
      </c>
      <c r="B1229" s="7" t="s">
        <v>1677</v>
      </c>
      <c r="C1229" s="62"/>
      <c r="D1229" s="25" t="s">
        <v>26</v>
      </c>
      <c r="E1229" s="29">
        <f>F1229+H1229+I1229+J1229</f>
        <v>0</v>
      </c>
      <c r="F1229" s="29">
        <v>0</v>
      </c>
      <c r="G1229" s="29"/>
      <c r="H1229" s="29">
        <v>0</v>
      </c>
      <c r="I1229" s="29">
        <v>0</v>
      </c>
      <c r="J1229" s="29">
        <v>0</v>
      </c>
      <c r="K1229" s="81"/>
      <c r="L1229" s="15">
        <f>F1229-'[1]Сравнение'!F1228</f>
        <v>0</v>
      </c>
    </row>
    <row r="1230" spans="1:12" ht="15.75" customHeight="1">
      <c r="A1230" s="11">
        <f>B1230-'[1]Сравнение'!B1228</f>
        <v>0</v>
      </c>
      <c r="B1230" s="7" t="s">
        <v>1678</v>
      </c>
      <c r="C1230" s="80" t="s">
        <v>1679</v>
      </c>
      <c r="D1230" s="13" t="s">
        <v>30</v>
      </c>
      <c r="E1230" s="23">
        <f>SUM(E1231:E1234)</f>
        <v>12914.708999999999</v>
      </c>
      <c r="F1230" s="23">
        <f>SUM(F1231:F1234)</f>
        <v>4953.801</v>
      </c>
      <c r="G1230" s="23"/>
      <c r="H1230" s="23">
        <f>SUM(H1231:H1234)</f>
        <v>4037.161</v>
      </c>
      <c r="I1230" s="23">
        <f>SUM(I1231:I1234)</f>
        <v>1973.626</v>
      </c>
      <c r="J1230" s="23">
        <f>SUM(J1231:J1234)</f>
        <v>1950.121</v>
      </c>
      <c r="K1230" s="81"/>
      <c r="L1230" s="15">
        <f>F1230-'[1]Сравнение'!F1229</f>
        <v>0</v>
      </c>
    </row>
    <row r="1231" spans="1:12" ht="15.75">
      <c r="A1231" s="11">
        <f>B1231-'[1]Сравнение'!B1229</f>
        <v>0</v>
      </c>
      <c r="B1231" s="7" t="s">
        <v>1680</v>
      </c>
      <c r="C1231" s="80"/>
      <c r="D1231" s="25" t="s">
        <v>22</v>
      </c>
      <c r="E1231" s="29">
        <f>F1231+H1231+I1231+J1231</f>
        <v>12914.708999999999</v>
      </c>
      <c r="F1231" s="29">
        <f>4953.801</f>
        <v>4953.801</v>
      </c>
      <c r="G1231" s="29"/>
      <c r="H1231" s="29">
        <v>4037.161</v>
      </c>
      <c r="I1231" s="29">
        <f>1973.626</f>
        <v>1973.626</v>
      </c>
      <c r="J1231" s="29">
        <f>1950.121</f>
        <v>1950.121</v>
      </c>
      <c r="K1231" s="81"/>
      <c r="L1231" s="15">
        <f>F1231-'[1]Сравнение'!F1230</f>
        <v>0</v>
      </c>
    </row>
    <row r="1232" spans="1:12" ht="15.75">
      <c r="A1232" s="11">
        <f>B1232-'[1]Сравнение'!B1230</f>
        <v>0</v>
      </c>
      <c r="B1232" s="7" t="s">
        <v>1681</v>
      </c>
      <c r="C1232" s="80"/>
      <c r="D1232" s="25" t="s">
        <v>23</v>
      </c>
      <c r="E1232" s="29">
        <f>F1232+H1232+I1232+J1232</f>
        <v>0</v>
      </c>
      <c r="F1232" s="29">
        <v>0</v>
      </c>
      <c r="G1232" s="29"/>
      <c r="H1232" s="29">
        <v>0</v>
      </c>
      <c r="I1232" s="29">
        <v>0</v>
      </c>
      <c r="J1232" s="29">
        <v>0</v>
      </c>
      <c r="K1232" s="81"/>
      <c r="L1232" s="15">
        <f>F1232-'[1]Сравнение'!F1231</f>
        <v>0</v>
      </c>
    </row>
    <row r="1233" spans="1:12" ht="15.75">
      <c r="A1233" s="11">
        <f>B1233-'[1]Сравнение'!B1231</f>
        <v>0</v>
      </c>
      <c r="B1233" s="7" t="s">
        <v>1682</v>
      </c>
      <c r="C1233" s="80"/>
      <c r="D1233" s="25" t="s">
        <v>25</v>
      </c>
      <c r="E1233" s="29">
        <f>F1233+H1233+I1233+J1233</f>
        <v>0</v>
      </c>
      <c r="F1233" s="29">
        <v>0</v>
      </c>
      <c r="G1233" s="29"/>
      <c r="H1233" s="29">
        <v>0</v>
      </c>
      <c r="I1233" s="29">
        <v>0</v>
      </c>
      <c r="J1233" s="29">
        <v>0</v>
      </c>
      <c r="K1233" s="81"/>
      <c r="L1233" s="15">
        <f>F1233-'[1]Сравнение'!F1232</f>
        <v>0</v>
      </c>
    </row>
    <row r="1234" spans="1:12" ht="15.75">
      <c r="A1234" s="11">
        <f>B1234-'[1]Сравнение'!B1232</f>
        <v>0</v>
      </c>
      <c r="B1234" s="7" t="s">
        <v>1683</v>
      </c>
      <c r="C1234" s="80"/>
      <c r="D1234" s="25" t="s">
        <v>26</v>
      </c>
      <c r="E1234" s="29">
        <f>F1234+H1234+I1234+J1234</f>
        <v>0</v>
      </c>
      <c r="F1234" s="29">
        <v>0</v>
      </c>
      <c r="G1234" s="29"/>
      <c r="H1234" s="29">
        <v>0</v>
      </c>
      <c r="I1234" s="29">
        <v>0</v>
      </c>
      <c r="J1234" s="29">
        <v>0</v>
      </c>
      <c r="K1234" s="81"/>
      <c r="L1234" s="15">
        <f>F1234-'[1]Сравнение'!F1233</f>
        <v>0</v>
      </c>
    </row>
    <row r="1235" spans="1:12" ht="15.75" customHeight="1">
      <c r="A1235" s="11">
        <f>B1235-'[1]Сравнение'!B1233</f>
        <v>0</v>
      </c>
      <c r="B1235" s="7" t="s">
        <v>1684</v>
      </c>
      <c r="C1235" s="80" t="s">
        <v>1685</v>
      </c>
      <c r="D1235" s="13" t="s">
        <v>30</v>
      </c>
      <c r="E1235" s="23">
        <f>SUM(E1236:E1239)</f>
        <v>495000</v>
      </c>
      <c r="F1235" s="23">
        <f>SUM(F1236:F1239)</f>
        <v>193545</v>
      </c>
      <c r="G1235" s="23"/>
      <c r="H1235" s="23">
        <f>SUM(H1236:H1239)</f>
        <v>151470</v>
      </c>
      <c r="I1235" s="23">
        <f>SUM(I1236:I1239)</f>
        <v>75735</v>
      </c>
      <c r="J1235" s="23">
        <f>SUM(J1236:J1239)</f>
        <v>74250</v>
      </c>
      <c r="K1235" s="81" t="s">
        <v>1686</v>
      </c>
      <c r="L1235" s="15">
        <f>F1235-'[1]Сравнение'!F1234</f>
        <v>0</v>
      </c>
    </row>
    <row r="1236" spans="1:12" ht="15.75">
      <c r="A1236" s="11">
        <f>B1236-'[1]Сравнение'!B1234</f>
        <v>0</v>
      </c>
      <c r="B1236" s="7" t="s">
        <v>1687</v>
      </c>
      <c r="C1236" s="80"/>
      <c r="D1236" s="25" t="s">
        <v>22</v>
      </c>
      <c r="E1236" s="29">
        <f>F1236+H1236+I1236+J1236</f>
        <v>0</v>
      </c>
      <c r="F1236" s="29">
        <v>0</v>
      </c>
      <c r="G1236" s="29"/>
      <c r="H1236" s="29">
        <v>0</v>
      </c>
      <c r="I1236" s="29">
        <v>0</v>
      </c>
      <c r="J1236" s="29">
        <v>0</v>
      </c>
      <c r="K1236" s="81"/>
      <c r="L1236" s="15">
        <f>F1236-'[1]Сравнение'!F1235</f>
        <v>0</v>
      </c>
    </row>
    <row r="1237" spans="1:12" ht="15.75">
      <c r="A1237" s="11">
        <f>B1237-'[1]Сравнение'!B1235</f>
        <v>0</v>
      </c>
      <c r="B1237" s="7" t="s">
        <v>1688</v>
      </c>
      <c r="C1237" s="80"/>
      <c r="D1237" s="25" t="s">
        <v>23</v>
      </c>
      <c r="E1237" s="29">
        <f>F1237+H1237+I1237+J1237</f>
        <v>180000</v>
      </c>
      <c r="F1237" s="29">
        <v>70380</v>
      </c>
      <c r="G1237" s="29"/>
      <c r="H1237" s="29">
        <v>55080</v>
      </c>
      <c r="I1237" s="29">
        <v>27540</v>
      </c>
      <c r="J1237" s="29">
        <v>27000</v>
      </c>
      <c r="K1237" s="81"/>
      <c r="L1237" s="15">
        <f>F1237-'[1]Сравнение'!F1236</f>
        <v>0</v>
      </c>
    </row>
    <row r="1238" spans="1:12" ht="15.75">
      <c r="A1238" s="11">
        <f>B1238-'[1]Сравнение'!B1236</f>
        <v>0</v>
      </c>
      <c r="B1238" s="7" t="s">
        <v>1689</v>
      </c>
      <c r="C1238" s="80"/>
      <c r="D1238" s="25" t="s">
        <v>25</v>
      </c>
      <c r="E1238" s="29">
        <f>F1238+H1238+I1238+J1238</f>
        <v>135000</v>
      </c>
      <c r="F1238" s="29">
        <v>52785</v>
      </c>
      <c r="G1238" s="29"/>
      <c r="H1238" s="29">
        <v>41310</v>
      </c>
      <c r="I1238" s="29">
        <v>20655</v>
      </c>
      <c r="J1238" s="29">
        <v>20250</v>
      </c>
      <c r="K1238" s="81"/>
      <c r="L1238" s="15">
        <f>F1238-'[1]Сравнение'!F1237</f>
        <v>0</v>
      </c>
    </row>
    <row r="1239" spans="1:12" ht="15.75">
      <c r="A1239" s="11">
        <f>B1239-'[1]Сравнение'!B1237</f>
        <v>0</v>
      </c>
      <c r="B1239" s="7" t="s">
        <v>1690</v>
      </c>
      <c r="C1239" s="80"/>
      <c r="D1239" s="25" t="s">
        <v>26</v>
      </c>
      <c r="E1239" s="29">
        <f>F1239+H1239+I1239+J1239</f>
        <v>180000</v>
      </c>
      <c r="F1239" s="29">
        <v>70380</v>
      </c>
      <c r="G1239" s="29"/>
      <c r="H1239" s="29">
        <v>55080</v>
      </c>
      <c r="I1239" s="29">
        <v>27540</v>
      </c>
      <c r="J1239" s="29">
        <v>27000</v>
      </c>
      <c r="K1239" s="81"/>
      <c r="L1239" s="15">
        <f>F1239-'[1]Сравнение'!F1238</f>
        <v>0</v>
      </c>
    </row>
    <row r="1240" spans="1:12" ht="15.75" customHeight="1">
      <c r="A1240" s="11">
        <f>B1240-'[1]Сравнение'!B1238</f>
        <v>0</v>
      </c>
      <c r="B1240" s="7" t="s">
        <v>1691</v>
      </c>
      <c r="C1240" s="80" t="s">
        <v>1692</v>
      </c>
      <c r="D1240" s="13" t="s">
        <v>30</v>
      </c>
      <c r="E1240" s="23">
        <f>SUM(E1241:E1244)</f>
        <v>455456.31</v>
      </c>
      <c r="F1240" s="23">
        <f>SUM(F1241:F1244)</f>
        <v>172642.76</v>
      </c>
      <c r="G1240" s="23"/>
      <c r="H1240" s="23">
        <f>SUM(H1241:H1244)</f>
        <v>152502.55000000002</v>
      </c>
      <c r="I1240" s="23">
        <f>SUM(I1241:I1244)</f>
        <v>130311</v>
      </c>
      <c r="J1240" s="23">
        <f>SUM(J1241:J1244)</f>
        <v>0</v>
      </c>
      <c r="K1240" s="81" t="s">
        <v>1693</v>
      </c>
      <c r="L1240" s="15">
        <f>F1240-'[1]Сравнение'!F1239</f>
        <v>0</v>
      </c>
    </row>
    <row r="1241" spans="1:12" ht="15.75">
      <c r="A1241" s="11">
        <f>B1241-'[1]Сравнение'!B1239</f>
        <v>0</v>
      </c>
      <c r="B1241" s="7" t="s">
        <v>1694</v>
      </c>
      <c r="C1241" s="80"/>
      <c r="D1241" s="25" t="s">
        <v>22</v>
      </c>
      <c r="E1241" s="29">
        <f>F1241+H1241+I1241+J1241</f>
        <v>217481.44</v>
      </c>
      <c r="F1241" s="29">
        <v>56025.19</v>
      </c>
      <c r="G1241" s="29"/>
      <c r="H1241" s="29">
        <v>103150.25</v>
      </c>
      <c r="I1241" s="29">
        <f>34941+23365</f>
        <v>58306</v>
      </c>
      <c r="J1241" s="29">
        <v>0</v>
      </c>
      <c r="K1241" s="81"/>
      <c r="L1241" s="15">
        <f>F1241-'[1]Сравнение'!F1240</f>
        <v>0</v>
      </c>
    </row>
    <row r="1242" spans="1:12" s="49" customFormat="1" ht="15.75">
      <c r="A1242" s="11">
        <f>B1242-'[1]Сравнение'!B1240</f>
        <v>0</v>
      </c>
      <c r="B1242" s="7" t="s">
        <v>1695</v>
      </c>
      <c r="C1242" s="80"/>
      <c r="D1242" s="25" t="s">
        <v>23</v>
      </c>
      <c r="E1242" s="29">
        <f>F1242+H1242+I1242+J1242</f>
        <v>162730.49</v>
      </c>
      <c r="F1242" s="29">
        <v>72026.36</v>
      </c>
      <c r="G1242" s="29"/>
      <c r="H1242" s="29">
        <v>42238.13</v>
      </c>
      <c r="I1242" s="29">
        <f>32228+16238</f>
        <v>48466</v>
      </c>
      <c r="J1242" s="29">
        <v>0</v>
      </c>
      <c r="K1242" s="81"/>
      <c r="L1242" s="15">
        <f>F1242-'[1]Сравнение'!F1241</f>
        <v>0</v>
      </c>
    </row>
    <row r="1243" spans="1:12" s="49" customFormat="1" ht="15.75">
      <c r="A1243" s="11">
        <f>B1243-'[1]Сравнение'!B1241</f>
        <v>0</v>
      </c>
      <c r="B1243" s="7" t="s">
        <v>1696</v>
      </c>
      <c r="C1243" s="80"/>
      <c r="D1243" s="25" t="s">
        <v>25</v>
      </c>
      <c r="E1243" s="29">
        <f>F1243+H1243+I1243+J1243</f>
        <v>75244.38</v>
      </c>
      <c r="F1243" s="29">
        <v>44591.21</v>
      </c>
      <c r="G1243" s="29"/>
      <c r="H1243" s="29">
        <v>7114.17</v>
      </c>
      <c r="I1243" s="29">
        <f>17235+6304</f>
        <v>23539</v>
      </c>
      <c r="J1243" s="29">
        <v>0</v>
      </c>
      <c r="K1243" s="81"/>
      <c r="L1243" s="15">
        <f>F1243-'[1]Сравнение'!F1242</f>
        <v>0</v>
      </c>
    </row>
    <row r="1244" spans="1:12" s="49" customFormat="1" ht="16.5" thickBot="1">
      <c r="A1244" s="11">
        <f>B1244-'[1]Сравнение'!B1242</f>
        <v>0</v>
      </c>
      <c r="B1244" s="30" t="s">
        <v>1697</v>
      </c>
      <c r="C1244" s="61"/>
      <c r="D1244" s="31" t="s">
        <v>26</v>
      </c>
      <c r="E1244" s="32">
        <f>F1244+H1244+I1244+J1244</f>
        <v>0</v>
      </c>
      <c r="F1244" s="32">
        <v>0</v>
      </c>
      <c r="G1244" s="32"/>
      <c r="H1244" s="32">
        <v>0</v>
      </c>
      <c r="I1244" s="32">
        <v>0</v>
      </c>
      <c r="J1244" s="32">
        <v>0</v>
      </c>
      <c r="K1244" s="67"/>
      <c r="L1244" s="15">
        <f>F1244-'[1]Сравнение'!F1243</f>
        <v>0</v>
      </c>
    </row>
    <row r="1245" spans="1:12" s="49" customFormat="1" ht="36" customHeight="1" thickBot="1">
      <c r="A1245" s="11">
        <f>B1245-'[1]Сравнение'!B1243</f>
        <v>0</v>
      </c>
      <c r="B1245" s="20" t="s">
        <v>1698</v>
      </c>
      <c r="C1245" s="74" t="s">
        <v>1720</v>
      </c>
      <c r="D1245" s="75"/>
      <c r="E1245" s="75"/>
      <c r="F1245" s="75"/>
      <c r="G1245" s="75"/>
      <c r="H1245" s="75"/>
      <c r="I1245" s="75"/>
      <c r="J1245" s="75"/>
      <c r="K1245" s="90"/>
      <c r="L1245" s="15">
        <f>F1245-'[1]Сравнение'!F1244</f>
        <v>0</v>
      </c>
    </row>
    <row r="1246" spans="1:12" s="49" customFormat="1" ht="15.75" customHeight="1">
      <c r="A1246" s="11">
        <f>B1246-'[1]Сравнение'!B1244</f>
        <v>0</v>
      </c>
      <c r="B1246" s="21" t="s">
        <v>1699</v>
      </c>
      <c r="C1246" s="62" t="s">
        <v>1700</v>
      </c>
      <c r="D1246" s="22" t="s">
        <v>30</v>
      </c>
      <c r="E1246" s="23">
        <f>SUM(E1247:E1250)</f>
        <v>113640</v>
      </c>
      <c r="F1246" s="23">
        <f>SUM(F1247:F1250)</f>
        <v>113640</v>
      </c>
      <c r="G1246" s="23"/>
      <c r="H1246" s="23">
        <f>SUM(H1247:H1250)</f>
        <v>0</v>
      </c>
      <c r="I1246" s="23">
        <f>SUM(I1247:I1250)</f>
        <v>0</v>
      </c>
      <c r="J1246" s="23">
        <f>SUM(J1247:J1250)</f>
        <v>0</v>
      </c>
      <c r="K1246" s="69" t="s">
        <v>1701</v>
      </c>
      <c r="L1246" s="15">
        <f>F1246-'[1]Сравнение'!F1245</f>
        <v>0</v>
      </c>
    </row>
    <row r="1247" spans="1:12" s="49" customFormat="1" ht="15.75">
      <c r="A1247" s="11">
        <f>B1247-'[1]Сравнение'!B1245</f>
        <v>0</v>
      </c>
      <c r="B1247" s="7" t="s">
        <v>1702</v>
      </c>
      <c r="C1247" s="62"/>
      <c r="D1247" s="25" t="s">
        <v>22</v>
      </c>
      <c r="E1247" s="26">
        <f>F1247+H1247+I1247+J1247</f>
        <v>113640</v>
      </c>
      <c r="F1247" s="26">
        <v>113640</v>
      </c>
      <c r="G1247" s="26"/>
      <c r="H1247" s="26">
        <v>0</v>
      </c>
      <c r="I1247" s="26">
        <v>0</v>
      </c>
      <c r="J1247" s="26">
        <v>0</v>
      </c>
      <c r="K1247" s="81"/>
      <c r="L1247" s="15">
        <f>F1247-'[1]Сравнение'!F1246</f>
        <v>0</v>
      </c>
    </row>
    <row r="1248" spans="1:12" s="49" customFormat="1" ht="15.75">
      <c r="A1248" s="11">
        <f>B1248-'[1]Сравнение'!B1246</f>
        <v>0</v>
      </c>
      <c r="B1248" s="7" t="s">
        <v>1703</v>
      </c>
      <c r="C1248" s="62"/>
      <c r="D1248" s="25" t="s">
        <v>23</v>
      </c>
      <c r="E1248" s="26">
        <f>F1248+H1248+I1248+J1248</f>
        <v>0</v>
      </c>
      <c r="F1248" s="26">
        <v>0</v>
      </c>
      <c r="G1248" s="26"/>
      <c r="H1248" s="26">
        <v>0</v>
      </c>
      <c r="I1248" s="26">
        <v>0</v>
      </c>
      <c r="J1248" s="26">
        <v>0</v>
      </c>
      <c r="K1248" s="81"/>
      <c r="L1248" s="15">
        <f>F1248-'[1]Сравнение'!F1247</f>
        <v>0</v>
      </c>
    </row>
    <row r="1249" spans="1:12" s="49" customFormat="1" ht="15.75">
      <c r="A1249" s="11">
        <f>B1249-'[1]Сравнение'!B1247</f>
        <v>0</v>
      </c>
      <c r="B1249" s="7" t="s">
        <v>1704</v>
      </c>
      <c r="C1249" s="62"/>
      <c r="D1249" s="25" t="s">
        <v>25</v>
      </c>
      <c r="E1249" s="26">
        <f>F1249+H1249+I1249+J1249</f>
        <v>0</v>
      </c>
      <c r="F1249" s="26">
        <v>0</v>
      </c>
      <c r="G1249" s="26"/>
      <c r="H1249" s="26">
        <v>0</v>
      </c>
      <c r="I1249" s="26">
        <v>0</v>
      </c>
      <c r="J1249" s="26">
        <v>0</v>
      </c>
      <c r="K1249" s="81"/>
      <c r="L1249" s="15">
        <f>F1249-'[1]Сравнение'!F1248</f>
        <v>0</v>
      </c>
    </row>
    <row r="1250" spans="1:12" s="49" customFormat="1" ht="15.75">
      <c r="A1250" s="11">
        <f>B1250-'[1]Сравнение'!B1248</f>
        <v>0</v>
      </c>
      <c r="B1250" s="7" t="s">
        <v>1705</v>
      </c>
      <c r="C1250" s="62"/>
      <c r="D1250" s="25" t="s">
        <v>26</v>
      </c>
      <c r="E1250" s="26">
        <f>F1250+H1250+I1250+J1250</f>
        <v>0</v>
      </c>
      <c r="F1250" s="26">
        <v>0</v>
      </c>
      <c r="G1250" s="26"/>
      <c r="H1250" s="26">
        <v>0</v>
      </c>
      <c r="I1250" s="26">
        <v>0</v>
      </c>
      <c r="J1250" s="26">
        <v>0</v>
      </c>
      <c r="K1250" s="81"/>
      <c r="L1250" s="15">
        <f>F1250-'[1]Сравнение'!F1249</f>
        <v>0</v>
      </c>
    </row>
    <row r="1251" spans="1:12" s="49" customFormat="1" ht="15.75" customHeight="1">
      <c r="A1251" s="11">
        <f>B1251-'[1]Сравнение'!B1249</f>
        <v>0</v>
      </c>
      <c r="B1251" s="7" t="s">
        <v>1706</v>
      </c>
      <c r="C1251" s="61" t="s">
        <v>1707</v>
      </c>
      <c r="D1251" s="13" t="s">
        <v>30</v>
      </c>
      <c r="E1251" s="23">
        <f>SUM(E1252:E1255)</f>
        <v>110800</v>
      </c>
      <c r="F1251" s="23">
        <f>SUM(F1252:F1255)</f>
        <v>110800</v>
      </c>
      <c r="G1251" s="23"/>
      <c r="H1251" s="23">
        <f>SUM(H1252:H1255)</f>
        <v>0</v>
      </c>
      <c r="I1251" s="23">
        <f>SUM(I1252:I1255)</f>
        <v>0</v>
      </c>
      <c r="J1251" s="23">
        <f>SUM(J1252:J1255)</f>
        <v>0</v>
      </c>
      <c r="K1251" s="81" t="s">
        <v>1701</v>
      </c>
      <c r="L1251" s="15"/>
    </row>
    <row r="1252" spans="1:12" s="49" customFormat="1" ht="15.75">
      <c r="A1252" s="11">
        <f>B1252-'[1]Сравнение'!B1250</f>
        <v>0</v>
      </c>
      <c r="B1252" s="7" t="s">
        <v>1708</v>
      </c>
      <c r="C1252" s="62"/>
      <c r="D1252" s="25" t="s">
        <v>22</v>
      </c>
      <c r="E1252" s="26">
        <f>F1252+H1252+I1252+J1252</f>
        <v>0</v>
      </c>
      <c r="F1252" s="26">
        <v>0</v>
      </c>
      <c r="G1252" s="26"/>
      <c r="H1252" s="26">
        <v>0</v>
      </c>
      <c r="I1252" s="26">
        <v>0</v>
      </c>
      <c r="J1252" s="26">
        <v>0</v>
      </c>
      <c r="K1252" s="81"/>
      <c r="L1252" s="15"/>
    </row>
    <row r="1253" spans="1:12" s="49" customFormat="1" ht="15.75">
      <c r="A1253" s="11">
        <f>B1253-'[1]Сравнение'!B1251</f>
        <v>0</v>
      </c>
      <c r="B1253" s="7" t="s">
        <v>1709</v>
      </c>
      <c r="C1253" s="62"/>
      <c r="D1253" s="25" t="s">
        <v>23</v>
      </c>
      <c r="E1253" s="26">
        <f>F1253+H1253+I1253+J1253</f>
        <v>0</v>
      </c>
      <c r="F1253" s="26">
        <v>0</v>
      </c>
      <c r="G1253" s="26"/>
      <c r="H1253" s="26">
        <v>0</v>
      </c>
      <c r="I1253" s="26">
        <v>0</v>
      </c>
      <c r="J1253" s="26">
        <v>0</v>
      </c>
      <c r="K1253" s="81"/>
      <c r="L1253" s="15"/>
    </row>
    <row r="1254" spans="1:12" s="49" customFormat="1" ht="15.75">
      <c r="A1254" s="11">
        <f>B1254-'[1]Сравнение'!B1252</f>
        <v>0</v>
      </c>
      <c r="B1254" s="7" t="s">
        <v>1710</v>
      </c>
      <c r="C1254" s="62"/>
      <c r="D1254" s="25" t="s">
        <v>25</v>
      </c>
      <c r="E1254" s="26">
        <f>F1254+H1254+I1254+J1254</f>
        <v>110800</v>
      </c>
      <c r="F1254" s="26">
        <v>110800</v>
      </c>
      <c r="G1254" s="26"/>
      <c r="H1254" s="26">
        <v>0</v>
      </c>
      <c r="I1254" s="26">
        <v>0</v>
      </c>
      <c r="J1254" s="26">
        <v>0</v>
      </c>
      <c r="K1254" s="81"/>
      <c r="L1254" s="15"/>
    </row>
    <row r="1255" spans="1:12" s="49" customFormat="1" ht="15.75">
      <c r="A1255" s="11">
        <f>B1255-'[1]Сравнение'!B1253</f>
        <v>0</v>
      </c>
      <c r="B1255" s="7" t="s">
        <v>1711</v>
      </c>
      <c r="C1255" s="62"/>
      <c r="D1255" s="25" t="s">
        <v>26</v>
      </c>
      <c r="E1255" s="26">
        <f>F1255+H1255+I1255+J1255</f>
        <v>0</v>
      </c>
      <c r="F1255" s="26">
        <v>0</v>
      </c>
      <c r="G1255" s="26"/>
      <c r="H1255" s="26">
        <v>0</v>
      </c>
      <c r="I1255" s="26">
        <v>0</v>
      </c>
      <c r="J1255" s="26">
        <v>0</v>
      </c>
      <c r="K1255" s="81"/>
      <c r="L1255" s="15"/>
    </row>
    <row r="1256" spans="1:12" s="49" customFormat="1" ht="15.75" customHeight="1">
      <c r="A1256" s="11">
        <f>B1256-'[1]Сравнение'!B1254</f>
        <v>0</v>
      </c>
      <c r="B1256" s="7" t="s">
        <v>1712</v>
      </c>
      <c r="C1256" s="80" t="s">
        <v>1713</v>
      </c>
      <c r="D1256" s="13" t="s">
        <v>30</v>
      </c>
      <c r="E1256" s="23">
        <f>SUM(E1257:E1260)</f>
        <v>25000</v>
      </c>
      <c r="F1256" s="23">
        <f>SUM(F1257:F1260)</f>
        <v>25000</v>
      </c>
      <c r="G1256" s="23"/>
      <c r="H1256" s="23">
        <f>SUM(H1257:H1260)</f>
        <v>0</v>
      </c>
      <c r="I1256" s="23">
        <f>SUM(I1257:I1260)</f>
        <v>0</v>
      </c>
      <c r="J1256" s="23">
        <f>SUM(J1257:J1260)</f>
        <v>0</v>
      </c>
      <c r="K1256" s="81" t="s">
        <v>1701</v>
      </c>
      <c r="L1256" s="15"/>
    </row>
    <row r="1257" spans="1:12" s="49" customFormat="1" ht="15.75">
      <c r="A1257" s="11">
        <f>B1257-'[1]Сравнение'!B1255</f>
        <v>0</v>
      </c>
      <c r="B1257" s="7" t="s">
        <v>1714</v>
      </c>
      <c r="C1257" s="80"/>
      <c r="D1257" s="25" t="s">
        <v>22</v>
      </c>
      <c r="E1257" s="26">
        <f>F1257+H1257+I1257+J1257</f>
        <v>25000</v>
      </c>
      <c r="F1257" s="26">
        <v>25000</v>
      </c>
      <c r="G1257" s="26"/>
      <c r="H1257" s="26">
        <v>0</v>
      </c>
      <c r="I1257" s="26">
        <v>0</v>
      </c>
      <c r="J1257" s="26">
        <v>0</v>
      </c>
      <c r="K1257" s="81"/>
      <c r="L1257" s="15"/>
    </row>
    <row r="1258" spans="1:12" s="49" customFormat="1" ht="15.75">
      <c r="A1258" s="11">
        <f>B1258-'[1]Сравнение'!B1256</f>
        <v>0</v>
      </c>
      <c r="B1258" s="7" t="s">
        <v>1715</v>
      </c>
      <c r="C1258" s="80"/>
      <c r="D1258" s="25" t="s">
        <v>23</v>
      </c>
      <c r="E1258" s="26">
        <f>F1258+H1258+I1258+J1258</f>
        <v>0</v>
      </c>
      <c r="F1258" s="26">
        <v>0</v>
      </c>
      <c r="G1258" s="26"/>
      <c r="H1258" s="26">
        <v>0</v>
      </c>
      <c r="I1258" s="26">
        <v>0</v>
      </c>
      <c r="J1258" s="26">
        <v>0</v>
      </c>
      <c r="K1258" s="81"/>
      <c r="L1258" s="15"/>
    </row>
    <row r="1259" spans="1:12" s="49" customFormat="1" ht="15.75">
      <c r="A1259" s="11">
        <f>B1259-'[1]Сравнение'!B1257</f>
        <v>0</v>
      </c>
      <c r="B1259" s="7" t="s">
        <v>1716</v>
      </c>
      <c r="C1259" s="80"/>
      <c r="D1259" s="25" t="s">
        <v>25</v>
      </c>
      <c r="E1259" s="26">
        <f>F1259+H1259+I1259+J1259</f>
        <v>0</v>
      </c>
      <c r="F1259" s="26">
        <v>0</v>
      </c>
      <c r="G1259" s="26"/>
      <c r="H1259" s="26">
        <v>0</v>
      </c>
      <c r="I1259" s="26">
        <v>0</v>
      </c>
      <c r="J1259" s="26">
        <v>0</v>
      </c>
      <c r="K1259" s="81"/>
      <c r="L1259" s="15"/>
    </row>
    <row r="1260" spans="1:12" s="49" customFormat="1" ht="15.75">
      <c r="A1260" s="11">
        <f>B1260-'[1]Сравнение'!B1258</f>
        <v>0</v>
      </c>
      <c r="B1260" s="7" t="s">
        <v>1717</v>
      </c>
      <c r="C1260" s="80"/>
      <c r="D1260" s="25" t="s">
        <v>26</v>
      </c>
      <c r="E1260" s="26">
        <f>F1260+H1260+I1260+J1260</f>
        <v>0</v>
      </c>
      <c r="F1260" s="26">
        <v>0</v>
      </c>
      <c r="G1260" s="26"/>
      <c r="H1260" s="26">
        <v>0</v>
      </c>
      <c r="I1260" s="26">
        <v>0</v>
      </c>
      <c r="J1260" s="26">
        <v>0</v>
      </c>
      <c r="K1260" s="81"/>
      <c r="L1260" s="15"/>
    </row>
    <row r="1579" spans="2:12" s="53" customFormat="1" ht="15.75">
      <c r="B1579" s="50"/>
      <c r="C1579" s="24"/>
      <c r="D1579" s="24"/>
      <c r="E1579" s="51"/>
      <c r="F1579" s="51"/>
      <c r="G1579" s="51"/>
      <c r="H1579" s="89"/>
      <c r="I1579" s="89"/>
      <c r="J1579" s="51"/>
      <c r="K1579" s="52"/>
      <c r="L1579" s="49"/>
    </row>
  </sheetData>
  <sheetProtection/>
  <autoFilter ref="A7:P1260"/>
  <mergeCells count="495">
    <mergeCell ref="C1256:C1260"/>
    <mergeCell ref="K1256:K1260"/>
    <mergeCell ref="H1579:I1579"/>
    <mergeCell ref="C1240:C1244"/>
    <mergeCell ref="K1240:K1244"/>
    <mergeCell ref="C1245:K1245"/>
    <mergeCell ref="C1246:C1250"/>
    <mergeCell ref="K1246:K1250"/>
    <mergeCell ref="C1251:C1255"/>
    <mergeCell ref="K1251:K1255"/>
    <mergeCell ref="C1215:C1219"/>
    <mergeCell ref="C1220:C1224"/>
    <mergeCell ref="C1225:C1229"/>
    <mergeCell ref="C1230:C1234"/>
    <mergeCell ref="C1235:C1239"/>
    <mergeCell ref="K1235:K1239"/>
    <mergeCell ref="C1174:K1174"/>
    <mergeCell ref="C1175:C1179"/>
    <mergeCell ref="K1175:K1234"/>
    <mergeCell ref="C1180:C1184"/>
    <mergeCell ref="C1185:C1189"/>
    <mergeCell ref="C1190:C1194"/>
    <mergeCell ref="C1195:C1199"/>
    <mergeCell ref="C1200:C1204"/>
    <mergeCell ref="C1205:C1209"/>
    <mergeCell ref="C1210:C1214"/>
    <mergeCell ref="C1159:C1163"/>
    <mergeCell ref="K1159:K1163"/>
    <mergeCell ref="C1164:C1168"/>
    <mergeCell ref="K1164:K1168"/>
    <mergeCell ref="C1169:C1173"/>
    <mergeCell ref="K1169:K1173"/>
    <mergeCell ref="C1144:C1148"/>
    <mergeCell ref="K1144:K1148"/>
    <mergeCell ref="C1149:C1153"/>
    <mergeCell ref="K1149:K1153"/>
    <mergeCell ref="C1154:C1158"/>
    <mergeCell ref="K1154:K1158"/>
    <mergeCell ref="C1132:K1132"/>
    <mergeCell ref="C1133:C1137"/>
    <mergeCell ref="K1133:K1137"/>
    <mergeCell ref="C1138:C1142"/>
    <mergeCell ref="K1138:K1142"/>
    <mergeCell ref="C1143:K1143"/>
    <mergeCell ref="C1117:C1121"/>
    <mergeCell ref="K1117:K1121"/>
    <mergeCell ref="C1122:C1126"/>
    <mergeCell ref="K1122:K1126"/>
    <mergeCell ref="C1127:C1131"/>
    <mergeCell ref="K1127:K1131"/>
    <mergeCell ref="C1101:C1105"/>
    <mergeCell ref="K1101:K1105"/>
    <mergeCell ref="C1106:K1106"/>
    <mergeCell ref="C1107:C1111"/>
    <mergeCell ref="K1107:K1111"/>
    <mergeCell ref="C1112:C1116"/>
    <mergeCell ref="K1112:K1116"/>
    <mergeCell ref="C1085:C1089"/>
    <mergeCell ref="K1085:K1089"/>
    <mergeCell ref="C1090:K1090"/>
    <mergeCell ref="C1091:C1095"/>
    <mergeCell ref="K1091:K1095"/>
    <mergeCell ref="C1096:C1100"/>
    <mergeCell ref="K1096:K1100"/>
    <mergeCell ref="C1069:C1073"/>
    <mergeCell ref="K1069:K1073"/>
    <mergeCell ref="C1074:K1074"/>
    <mergeCell ref="C1075:C1079"/>
    <mergeCell ref="K1075:K1079"/>
    <mergeCell ref="C1080:C1084"/>
    <mergeCell ref="K1080:K1084"/>
    <mergeCell ref="C1053:C1057"/>
    <mergeCell ref="K1053:K1057"/>
    <mergeCell ref="C1058:K1058"/>
    <mergeCell ref="C1059:C1063"/>
    <mergeCell ref="K1059:K1063"/>
    <mergeCell ref="C1064:C1068"/>
    <mergeCell ref="K1064:K1068"/>
    <mergeCell ref="C1038:C1042"/>
    <mergeCell ref="K1038:K1042"/>
    <mergeCell ref="C1043:C1047"/>
    <mergeCell ref="K1043:K1047"/>
    <mergeCell ref="C1048:C1052"/>
    <mergeCell ref="K1048:K1052"/>
    <mergeCell ref="C1022:C1026"/>
    <mergeCell ref="K1022:K1026"/>
    <mergeCell ref="C1027:K1027"/>
    <mergeCell ref="C1028:C1032"/>
    <mergeCell ref="K1028:K1032"/>
    <mergeCell ref="C1033:C1037"/>
    <mergeCell ref="K1033:K1037"/>
    <mergeCell ref="C1007:C1011"/>
    <mergeCell ref="K1007:K1011"/>
    <mergeCell ref="C1012:C1016"/>
    <mergeCell ref="K1012:K1016"/>
    <mergeCell ref="C1017:C1021"/>
    <mergeCell ref="K1017:K1021"/>
    <mergeCell ref="C987:C991"/>
    <mergeCell ref="K987:K996"/>
    <mergeCell ref="C992:C996"/>
    <mergeCell ref="C997:C1001"/>
    <mergeCell ref="K997:K1001"/>
    <mergeCell ref="C1002:C1006"/>
    <mergeCell ref="K1002:K1006"/>
    <mergeCell ref="C971:C975"/>
    <mergeCell ref="K971:K975"/>
    <mergeCell ref="C976:K976"/>
    <mergeCell ref="C977:C981"/>
    <mergeCell ref="K977:K981"/>
    <mergeCell ref="C982:C986"/>
    <mergeCell ref="K982:K986"/>
    <mergeCell ref="C956:C960"/>
    <mergeCell ref="K956:K960"/>
    <mergeCell ref="C961:C965"/>
    <mergeCell ref="K961:K965"/>
    <mergeCell ref="C966:C970"/>
    <mergeCell ref="K966:K970"/>
    <mergeCell ref="C926:C930"/>
    <mergeCell ref="K926:K930"/>
    <mergeCell ref="C931:C935"/>
    <mergeCell ref="K931:K955"/>
    <mergeCell ref="C936:C940"/>
    <mergeCell ref="C941:C945"/>
    <mergeCell ref="C946:C950"/>
    <mergeCell ref="C951:C955"/>
    <mergeCell ref="C910:C914"/>
    <mergeCell ref="K910:K914"/>
    <mergeCell ref="C915:C919"/>
    <mergeCell ref="K915:K919"/>
    <mergeCell ref="C920:K920"/>
    <mergeCell ref="C921:C925"/>
    <mergeCell ref="K921:K925"/>
    <mergeCell ref="C895:C899"/>
    <mergeCell ref="K895:K899"/>
    <mergeCell ref="C900:C904"/>
    <mergeCell ref="K900:K904"/>
    <mergeCell ref="C905:C909"/>
    <mergeCell ref="K905:K909"/>
    <mergeCell ref="C880:C884"/>
    <mergeCell ref="K880:K884"/>
    <mergeCell ref="C885:C889"/>
    <mergeCell ref="K885:K889"/>
    <mergeCell ref="C890:C894"/>
    <mergeCell ref="K890:K894"/>
    <mergeCell ref="C840:C844"/>
    <mergeCell ref="K840:K844"/>
    <mergeCell ref="C845:C849"/>
    <mergeCell ref="K845:K879"/>
    <mergeCell ref="C850:C854"/>
    <mergeCell ref="C855:C859"/>
    <mergeCell ref="C860:C864"/>
    <mergeCell ref="C865:C869"/>
    <mergeCell ref="C870:C874"/>
    <mergeCell ref="C875:C879"/>
    <mergeCell ref="C828:K828"/>
    <mergeCell ref="C829:C833"/>
    <mergeCell ref="K829:K833"/>
    <mergeCell ref="C834:K834"/>
    <mergeCell ref="C835:C839"/>
    <mergeCell ref="K835:K839"/>
    <mergeCell ref="C813:C817"/>
    <mergeCell ref="K813:K817"/>
    <mergeCell ref="C818:C822"/>
    <mergeCell ref="K818:K822"/>
    <mergeCell ref="C823:C827"/>
    <mergeCell ref="K823:K827"/>
    <mergeCell ref="C798:C802"/>
    <mergeCell ref="K798:K802"/>
    <mergeCell ref="C803:C807"/>
    <mergeCell ref="K803:K807"/>
    <mergeCell ref="C808:C812"/>
    <mergeCell ref="K808:K812"/>
    <mergeCell ref="C783:C787"/>
    <mergeCell ref="K783:K787"/>
    <mergeCell ref="C788:C792"/>
    <mergeCell ref="K788:K792"/>
    <mergeCell ref="C793:C797"/>
    <mergeCell ref="K793:K797"/>
    <mergeCell ref="C768:C772"/>
    <mergeCell ref="K768:K772"/>
    <mergeCell ref="C773:C777"/>
    <mergeCell ref="K773:K777"/>
    <mergeCell ref="C778:C782"/>
    <mergeCell ref="K778:K782"/>
    <mergeCell ref="C753:C757"/>
    <mergeCell ref="K753:K757"/>
    <mergeCell ref="C758:C762"/>
    <mergeCell ref="K758:K762"/>
    <mergeCell ref="C763:C767"/>
    <mergeCell ref="K763:K767"/>
    <mergeCell ref="C737:C741"/>
    <mergeCell ref="K737:K741"/>
    <mergeCell ref="C742:C746"/>
    <mergeCell ref="K742:K746"/>
    <mergeCell ref="C747:K747"/>
    <mergeCell ref="C748:C752"/>
    <mergeCell ref="K748:K752"/>
    <mergeCell ref="C722:C726"/>
    <mergeCell ref="K722:K726"/>
    <mergeCell ref="C727:C731"/>
    <mergeCell ref="K727:K731"/>
    <mergeCell ref="C732:C736"/>
    <mergeCell ref="K732:K736"/>
    <mergeCell ref="C707:C711"/>
    <mergeCell ref="K707:K711"/>
    <mergeCell ref="C712:C716"/>
    <mergeCell ref="K712:K716"/>
    <mergeCell ref="C717:C721"/>
    <mergeCell ref="K717:K721"/>
    <mergeCell ref="C692:C696"/>
    <mergeCell ref="K692:K696"/>
    <mergeCell ref="C697:C701"/>
    <mergeCell ref="K697:K701"/>
    <mergeCell ref="C702:C706"/>
    <mergeCell ref="K702:K706"/>
    <mergeCell ref="C677:C681"/>
    <mergeCell ref="K677:K681"/>
    <mergeCell ref="C682:C686"/>
    <mergeCell ref="K682:K686"/>
    <mergeCell ref="C687:C691"/>
    <mergeCell ref="K687:K691"/>
    <mergeCell ref="C662:C666"/>
    <mergeCell ref="K662:K666"/>
    <mergeCell ref="C667:C671"/>
    <mergeCell ref="K667:K671"/>
    <mergeCell ref="C672:C676"/>
    <mergeCell ref="K672:K676"/>
    <mergeCell ref="C647:C651"/>
    <mergeCell ref="K647:K651"/>
    <mergeCell ref="C652:C656"/>
    <mergeCell ref="K652:K656"/>
    <mergeCell ref="C657:C661"/>
    <mergeCell ref="K657:K661"/>
    <mergeCell ref="C631:C635"/>
    <mergeCell ref="K631:K635"/>
    <mergeCell ref="C636:C640"/>
    <mergeCell ref="K636:K640"/>
    <mergeCell ref="C641:K641"/>
    <mergeCell ref="C642:C646"/>
    <mergeCell ref="K642:K646"/>
    <mergeCell ref="C616:C620"/>
    <mergeCell ref="K616:K620"/>
    <mergeCell ref="C621:C625"/>
    <mergeCell ref="K621:K625"/>
    <mergeCell ref="C626:C630"/>
    <mergeCell ref="K626:K630"/>
    <mergeCell ref="C601:C605"/>
    <mergeCell ref="K601:K605"/>
    <mergeCell ref="C606:C610"/>
    <mergeCell ref="K606:K610"/>
    <mergeCell ref="C611:C615"/>
    <mergeCell ref="K611:K615"/>
    <mergeCell ref="C586:C590"/>
    <mergeCell ref="K586:K590"/>
    <mergeCell ref="C591:C595"/>
    <mergeCell ref="K591:K595"/>
    <mergeCell ref="C596:C600"/>
    <mergeCell ref="K596:K600"/>
    <mergeCell ref="C566:C570"/>
    <mergeCell ref="K566:K570"/>
    <mergeCell ref="C571:C575"/>
    <mergeCell ref="K571:K580"/>
    <mergeCell ref="C576:C580"/>
    <mergeCell ref="C581:C585"/>
    <mergeCell ref="K581:K585"/>
    <mergeCell ref="C551:C555"/>
    <mergeCell ref="K551:K555"/>
    <mergeCell ref="C556:C560"/>
    <mergeCell ref="K556:K560"/>
    <mergeCell ref="C561:C565"/>
    <mergeCell ref="K561:K565"/>
    <mergeCell ref="C536:C540"/>
    <mergeCell ref="K536:K540"/>
    <mergeCell ref="C541:C545"/>
    <mergeCell ref="K541:K545"/>
    <mergeCell ref="C546:C550"/>
    <mergeCell ref="K546:K550"/>
    <mergeCell ref="C521:C525"/>
    <mergeCell ref="K521:K525"/>
    <mergeCell ref="C526:C530"/>
    <mergeCell ref="K526:K530"/>
    <mergeCell ref="C531:C535"/>
    <mergeCell ref="K531:K535"/>
    <mergeCell ref="C506:C510"/>
    <mergeCell ref="K506:K510"/>
    <mergeCell ref="C511:C515"/>
    <mergeCell ref="K511:K515"/>
    <mergeCell ref="C516:C520"/>
    <mergeCell ref="K516:K520"/>
    <mergeCell ref="C491:C495"/>
    <mergeCell ref="K491:K495"/>
    <mergeCell ref="C496:C500"/>
    <mergeCell ref="K496:K500"/>
    <mergeCell ref="C501:C505"/>
    <mergeCell ref="K501:K505"/>
    <mergeCell ref="C476:C480"/>
    <mergeCell ref="K476:K480"/>
    <mergeCell ref="C481:C485"/>
    <mergeCell ref="K481:K485"/>
    <mergeCell ref="C486:C490"/>
    <mergeCell ref="K486:K490"/>
    <mergeCell ref="C461:C465"/>
    <mergeCell ref="K461:K465"/>
    <mergeCell ref="C466:C470"/>
    <mergeCell ref="K466:K470"/>
    <mergeCell ref="C471:C475"/>
    <mergeCell ref="K471:K475"/>
    <mergeCell ref="C446:C450"/>
    <mergeCell ref="K446:K450"/>
    <mergeCell ref="C451:C455"/>
    <mergeCell ref="K451:K455"/>
    <mergeCell ref="C456:C460"/>
    <mergeCell ref="K456:K460"/>
    <mergeCell ref="C431:C435"/>
    <mergeCell ref="K431:K435"/>
    <mergeCell ref="C436:C440"/>
    <mergeCell ref="K436:K440"/>
    <mergeCell ref="C441:C445"/>
    <mergeCell ref="K441:K445"/>
    <mergeCell ref="C416:C420"/>
    <mergeCell ref="K416:K420"/>
    <mergeCell ref="C421:C425"/>
    <mergeCell ref="K421:K425"/>
    <mergeCell ref="C426:C430"/>
    <mergeCell ref="K426:K430"/>
    <mergeCell ref="C401:C405"/>
    <mergeCell ref="K401:K405"/>
    <mergeCell ref="C406:C410"/>
    <mergeCell ref="K406:K410"/>
    <mergeCell ref="C411:C415"/>
    <mergeCell ref="K411:K415"/>
    <mergeCell ref="C386:C390"/>
    <mergeCell ref="K386:K390"/>
    <mergeCell ref="C391:C395"/>
    <mergeCell ref="K391:K395"/>
    <mergeCell ref="C396:C400"/>
    <mergeCell ref="K396:K400"/>
    <mergeCell ref="C371:C375"/>
    <mergeCell ref="K371:K375"/>
    <mergeCell ref="C376:C380"/>
    <mergeCell ref="K376:K380"/>
    <mergeCell ref="C381:C385"/>
    <mergeCell ref="K381:K385"/>
    <mergeCell ref="C356:C360"/>
    <mergeCell ref="K356:K360"/>
    <mergeCell ref="C361:C365"/>
    <mergeCell ref="K361:K365"/>
    <mergeCell ref="C366:C370"/>
    <mergeCell ref="K366:K370"/>
    <mergeCell ref="C341:C345"/>
    <mergeCell ref="K341:K345"/>
    <mergeCell ref="C346:C350"/>
    <mergeCell ref="K346:K350"/>
    <mergeCell ref="C351:C355"/>
    <mergeCell ref="K351:K355"/>
    <mergeCell ref="C326:C330"/>
    <mergeCell ref="K326:K330"/>
    <mergeCell ref="C331:C335"/>
    <mergeCell ref="K331:K335"/>
    <mergeCell ref="C336:C340"/>
    <mergeCell ref="K336:K340"/>
    <mergeCell ref="C311:C315"/>
    <mergeCell ref="K311:K315"/>
    <mergeCell ref="C316:C320"/>
    <mergeCell ref="K316:K320"/>
    <mergeCell ref="C321:C325"/>
    <mergeCell ref="K321:K325"/>
    <mergeCell ref="C296:C300"/>
    <mergeCell ref="K296:K300"/>
    <mergeCell ref="C301:C305"/>
    <mergeCell ref="K301:K305"/>
    <mergeCell ref="C306:C310"/>
    <mergeCell ref="K306:K310"/>
    <mergeCell ref="C281:C285"/>
    <mergeCell ref="K281:K285"/>
    <mergeCell ref="C286:C290"/>
    <mergeCell ref="K286:K290"/>
    <mergeCell ref="C291:C295"/>
    <mergeCell ref="K291:K295"/>
    <mergeCell ref="C266:C270"/>
    <mergeCell ref="K266:K270"/>
    <mergeCell ref="C271:C275"/>
    <mergeCell ref="K271:K275"/>
    <mergeCell ref="C276:C280"/>
    <mergeCell ref="K276:K280"/>
    <mergeCell ref="C251:C255"/>
    <mergeCell ref="K251:K255"/>
    <mergeCell ref="C256:C260"/>
    <mergeCell ref="K256:K260"/>
    <mergeCell ref="C261:C265"/>
    <mergeCell ref="K261:K265"/>
    <mergeCell ref="C236:C240"/>
    <mergeCell ref="K236:K240"/>
    <mergeCell ref="C241:C245"/>
    <mergeCell ref="K241:K245"/>
    <mergeCell ref="C246:C250"/>
    <mergeCell ref="K246:K250"/>
    <mergeCell ref="C221:C225"/>
    <mergeCell ref="K221:K225"/>
    <mergeCell ref="C226:C230"/>
    <mergeCell ref="K226:K230"/>
    <mergeCell ref="C231:C235"/>
    <mergeCell ref="K231:K235"/>
    <mergeCell ref="C206:C210"/>
    <mergeCell ref="K206:K210"/>
    <mergeCell ref="C211:C215"/>
    <mergeCell ref="K211:K215"/>
    <mergeCell ref="C216:C220"/>
    <mergeCell ref="K216:K220"/>
    <mergeCell ref="C190:C194"/>
    <mergeCell ref="K190:K194"/>
    <mergeCell ref="C195:C199"/>
    <mergeCell ref="K195:K199"/>
    <mergeCell ref="C200:C205"/>
    <mergeCell ref="K200:K205"/>
    <mergeCell ref="C175:C179"/>
    <mergeCell ref="K175:K179"/>
    <mergeCell ref="C180:C184"/>
    <mergeCell ref="K180:K184"/>
    <mergeCell ref="C185:C189"/>
    <mergeCell ref="K185:K189"/>
    <mergeCell ref="C160:C164"/>
    <mergeCell ref="K160:K164"/>
    <mergeCell ref="C165:C169"/>
    <mergeCell ref="K165:K169"/>
    <mergeCell ref="C170:C174"/>
    <mergeCell ref="K170:K174"/>
    <mergeCell ref="C145:C149"/>
    <mergeCell ref="K145:K149"/>
    <mergeCell ref="C150:C154"/>
    <mergeCell ref="K150:K154"/>
    <mergeCell ref="C155:C159"/>
    <mergeCell ref="K155:K159"/>
    <mergeCell ref="C125:C129"/>
    <mergeCell ref="C130:C134"/>
    <mergeCell ref="C135:C139"/>
    <mergeCell ref="K135:K139"/>
    <mergeCell ref="C140:C144"/>
    <mergeCell ref="K140:K144"/>
    <mergeCell ref="C85:C89"/>
    <mergeCell ref="K85:K89"/>
    <mergeCell ref="C90:C94"/>
    <mergeCell ref="K90:K134"/>
    <mergeCell ref="C95:C99"/>
    <mergeCell ref="C100:C104"/>
    <mergeCell ref="C105:C109"/>
    <mergeCell ref="C110:C114"/>
    <mergeCell ref="C115:C119"/>
    <mergeCell ref="C120:C124"/>
    <mergeCell ref="C69:C73"/>
    <mergeCell ref="K69:K73"/>
    <mergeCell ref="C74:C78"/>
    <mergeCell ref="K74:K78"/>
    <mergeCell ref="C79:K79"/>
    <mergeCell ref="C80:C84"/>
    <mergeCell ref="K80:K84"/>
    <mergeCell ref="C54:C58"/>
    <mergeCell ref="K54:K58"/>
    <mergeCell ref="C59:C63"/>
    <mergeCell ref="K59:K63"/>
    <mergeCell ref="C64:C68"/>
    <mergeCell ref="K64:K68"/>
    <mergeCell ref="C39:C43"/>
    <mergeCell ref="K39:K43"/>
    <mergeCell ref="C44:C48"/>
    <mergeCell ref="K44:K48"/>
    <mergeCell ref="C49:C53"/>
    <mergeCell ref="K49:K53"/>
    <mergeCell ref="C24:C28"/>
    <mergeCell ref="K24:K28"/>
    <mergeCell ref="C29:C33"/>
    <mergeCell ref="K29:K33"/>
    <mergeCell ref="C34:C38"/>
    <mergeCell ref="K34:K38"/>
    <mergeCell ref="C13:K13"/>
    <mergeCell ref="C14:C18"/>
    <mergeCell ref="K14:K18"/>
    <mergeCell ref="C19:C23"/>
    <mergeCell ref="K19:K23"/>
    <mergeCell ref="L4:L7"/>
    <mergeCell ref="E5:E6"/>
    <mergeCell ref="F5:F6"/>
    <mergeCell ref="G5:G6"/>
    <mergeCell ref="H5:H6"/>
    <mergeCell ref="I5:I6"/>
    <mergeCell ref="J5:J6"/>
    <mergeCell ref="B1:K1"/>
    <mergeCell ref="B2:K2"/>
    <mergeCell ref="B4:B6"/>
    <mergeCell ref="C4:C6"/>
    <mergeCell ref="D4:D6"/>
    <mergeCell ref="E4:J4"/>
    <mergeCell ref="K4:K6"/>
    <mergeCell ref="C8:C12"/>
    <mergeCell ref="K8:K12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2013-05-29T05:30:30Z</dcterms:modified>
  <cp:category/>
  <cp:version/>
  <cp:contentType/>
  <cp:contentStatus/>
</cp:coreProperties>
</file>